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3"/>
  </bookViews>
  <sheets>
    <sheet name="Форма 1 (1-19)" sheetId="1" r:id="rId1"/>
    <sheet name="Форма 2 (1-19)" sheetId="2" r:id="rId2"/>
    <sheet name="форма3 (1-19)" sheetId="3" r:id="rId3"/>
    <sheet name="Форма 4 (1-19)" sheetId="4" r:id="rId4"/>
    <sheet name="форма5 за 1полугодие-19г." sheetId="5" r:id="rId5"/>
  </sheets>
  <externalReferences>
    <externalReference r:id="rId8"/>
  </externalReferences>
  <definedNames>
    <definedName name="_xlnm.Print_Area" localSheetId="0">'Форма 1 (1-19)'!$A$1:$Q$88</definedName>
    <definedName name="_xlnm.Print_Area" localSheetId="1">'Форма 2 (1-19)'!$A$1:$H$90</definedName>
    <definedName name="_xlnm.Print_Area" localSheetId="3">'Форма 4 (1-19)'!$A$1:$K$26</definedName>
    <definedName name="_xlnm.Print_Area" localSheetId="2">'форма3 (1-19)'!$A$1:$K$123</definedName>
  </definedNames>
  <calcPr fullCalcOnLoad="1"/>
</workbook>
</file>

<file path=xl/sharedStrings.xml><?xml version="1.0" encoding="utf-8"?>
<sst xmlns="http://schemas.openxmlformats.org/spreadsheetml/2006/main" count="1881" uniqueCount="621">
  <si>
    <t>Код аналитической программной классификации</t>
  </si>
  <si>
    <t>Показатель применения меры</t>
  </si>
  <si>
    <t>Наименование меры                                        государственного регулирования</t>
  </si>
  <si>
    <t>МП</t>
  </si>
  <si>
    <t>Пп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</si>
  <si>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</si>
  <si>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</si>
  <si>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</si>
  <si>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</si>
  <si>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тыс. руб.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</si>
  <si>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</si>
  <si>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</si>
  <si>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</si>
  <si>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</si>
  <si>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</si>
  <si>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</si>
  <si>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</si>
  <si>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</si>
  <si>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</si>
  <si>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</si>
  <si>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</si>
  <si>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07</t>
  </si>
  <si>
    <t>02</t>
  </si>
  <si>
    <t>Наименование муниципальной программы, подпрограммы</t>
  </si>
  <si>
    <t>Источник финансирования</t>
  </si>
  <si>
    <t>в том числе:</t>
  </si>
  <si>
    <t>3</t>
  </si>
  <si>
    <t>1</t>
  </si>
  <si>
    <t>01</t>
  </si>
  <si>
    <t>04</t>
  </si>
  <si>
    <t>Факт по состоянию на конец отчетного периода</t>
  </si>
  <si>
    <t>Кассовое исполнение на конец отчетного периода</t>
  </si>
  <si>
    <t>Кассовые расходы, %</t>
  </si>
  <si>
    <t>Оценка расходов, тыс. руб.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</si>
  <si>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</si>
  <si>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</si>
  <si>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</si>
  <si>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941</t>
  </si>
  <si>
    <t>Количество воспитанников, посещающих дошкольные образовательные учреждения</t>
  </si>
  <si>
    <t>чел.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</si>
  <si>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</si>
  <si>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Расходы бюджета города Воткинска на оказание муниципальной услуги (выполнение работы)</t>
  </si>
  <si>
    <t>Развитие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</si>
  <si>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</si>
  <si>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Субвенции из бюджета Удмуртской Республики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</si>
  <si>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</t>
  </si>
  <si>
    <t>Обеспечение деятельности подведомственных учреждений за счет средств бюджета города Воткинска</t>
  </si>
  <si>
    <t>03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</si>
  <si>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</si>
  <si>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Предоставление мер социальной поддержки по освобождению от родительской платы за  присмотр и уход за  ребенком в муниципальных образовательных учреждениях, реализующих основную общеобразовательную программу дошкольного образования, родителей детей – инвалидов,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пенсии, детей – сирот и детей, оставшихся без попечения родителей</t>
  </si>
  <si>
    <t xml:space="preserve">Управление образования Администрации города Воткинска </t>
  </si>
  <si>
    <t>10</t>
  </si>
  <si>
    <t>09</t>
  </si>
  <si>
    <t xml:space="preserve"> </t>
  </si>
  <si>
    <t>Развитие общего образования</t>
  </si>
  <si>
    <t>Количество обучающихся</t>
  </si>
  <si>
    <t>человек</t>
  </si>
  <si>
    <t>Расходы бюджета города Воткинска  на оказание муниципальной услуги (выполнение работ)</t>
  </si>
  <si>
    <t>Дополнительное образование и воспитание детей</t>
  </si>
  <si>
    <t>938</t>
  </si>
  <si>
    <t>Предоставление дополнительного образования детям в детских школах исскуств</t>
  </si>
  <si>
    <t>Количество детей посещающих школы</t>
  </si>
  <si>
    <t>Расходы бюджета муниципального района на выполнение работы</t>
  </si>
  <si>
    <t>Реализация дополнительных образовательных программ</t>
  </si>
  <si>
    <t>Создание условий для реализации муниципальной программы</t>
  </si>
  <si>
    <t>4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</si>
  <si>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воспитание» на 2015-2020годы</t>
  </si>
  <si>
    <t>Организация бухгалтерского учета в муниципальных образовательных учреждениях, подведомственных Управлению образования</t>
  </si>
  <si>
    <t>Детское и школьное питание</t>
  </si>
  <si>
    <t>Оказание муниципальных услуг по реализации основных общеобразовательных программ по реализации начального и среднего (полного)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</si>
  <si>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</si>
  <si>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</si>
  <si>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Социальная поддержка детей-сирот и детей, оставшихся без попечения родителей, обучающихся и воспитывающихся в образовательных организациях для детей-сирот и детей, оставшихся без попечения родителей, также в патронатной семье, и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оставшихся без попечения родителей (выполнение переданных государственных полномочий Удмуртской Республики)</t>
  </si>
  <si>
    <t>Управление культуры, спорта и молодежной политики Администрации города Вокткинска</t>
  </si>
  <si>
    <t xml:space="preserve">100, 200 </t>
  </si>
  <si>
    <t>5</t>
  </si>
  <si>
    <t>200</t>
  </si>
  <si>
    <t>Субсидии из бюджета Удмуртской Республики бюджетам муниципальных образований</t>
  </si>
  <si>
    <t xml:space="preserve"> Дополнительное образование и воспитание детей</t>
  </si>
  <si>
    <t>0110105470</t>
  </si>
  <si>
    <t>0110161100</t>
  </si>
  <si>
    <t>0110104240</t>
  </si>
  <si>
    <t>0110104480</t>
  </si>
  <si>
    <t>0120104310</t>
  </si>
  <si>
    <t>0120204330</t>
  </si>
  <si>
    <t>0120304380</t>
  </si>
  <si>
    <t>0120161250</t>
  </si>
  <si>
    <t>0130161300</t>
  </si>
  <si>
    <t>0140160030</t>
  </si>
  <si>
    <t>0140260120</t>
  </si>
  <si>
    <t>0150161210</t>
  </si>
  <si>
    <t>0150106960</t>
  </si>
  <si>
    <t>Форма 1.Отчет об использовании бюджнтных ассигнований бюджета МО "Город воткинск" на реализацию муниципальной программы.</t>
  </si>
  <si>
    <t xml:space="preserve">"Развитие образования и воспитание" </t>
  </si>
  <si>
    <t>05</t>
  </si>
  <si>
    <t>Расходы на дополнительное прфессиональное образование по профилю педагогической деятельности</t>
  </si>
  <si>
    <t>0110101820</t>
  </si>
  <si>
    <t>0120101820</t>
  </si>
  <si>
    <t>Обеспечение деятельности  подведомственного учреждения за счет средств бюджета МО "Город Воткинск"</t>
  </si>
  <si>
    <t>Дополнительное образование  и воспитание детей</t>
  </si>
  <si>
    <t>0701</t>
  </si>
  <si>
    <t>Укрепление материально-технической базы бюджетных и автономных учреждений</t>
  </si>
  <si>
    <t>0130161350</t>
  </si>
  <si>
    <t>0130101820</t>
  </si>
  <si>
    <t>6</t>
  </si>
  <si>
    <t>0160305230</t>
  </si>
  <si>
    <t>0160161530</t>
  </si>
  <si>
    <t>Трудоустройство подростков</t>
  </si>
  <si>
    <t>200,600</t>
  </si>
  <si>
    <t xml:space="preserve">100, 200, 800 </t>
  </si>
  <si>
    <t>100, 200, 800</t>
  </si>
  <si>
    <t>0160205230</t>
  </si>
  <si>
    <t>01603S5230</t>
  </si>
  <si>
    <t>Наименование подпрограммы, основного мероприятия, мероприятия</t>
  </si>
  <si>
    <t>Ожидаемый непосредственный результат</t>
  </si>
  <si>
    <t>Оказание муниципальной услуги «Прием заявлений, постановка на учет и выдача путевок в образовательные учреждения, реализующие основную образовательную программу дошкольного образования (детские сады)  в муниципальном образовании «Город Воткинск»</t>
  </si>
  <si>
    <t xml:space="preserve">Управление образования </t>
  </si>
  <si>
    <t>в течение года</t>
  </si>
  <si>
    <t>Уплата налога на имущество организаций</t>
  </si>
  <si>
    <t>ежеквартально</t>
  </si>
  <si>
    <t>Укрепление материально-технической базы муниципальных дошкольных образовательных организаций</t>
  </si>
  <si>
    <t>Содержание пищеблоков и другого технологического оборудования в муниципальных дошкольных образовательных организациях</t>
  </si>
  <si>
    <t xml:space="preserve">Мероприятия, направленные на обеспечение безопасных условий обучения и воспитания детей в муниципальных дошкольных образовательных организациях </t>
  </si>
  <si>
    <t>Обустройство прилегающих территорий к зданиям и сооружениям муниципальных дошкольных образовательных организаций</t>
  </si>
  <si>
    <t>Внедрение федеральных государственных образовательных стандартов (требований) дошкольного образования</t>
  </si>
  <si>
    <t>Организация работы республиканских экспериментальных площадок, обеспечивающих разработку части образовательной программы с учетом региональных, национальных и этнокультурных особенностей</t>
  </si>
  <si>
    <t>Организация работы городских методических площадок по федеральным государственным стандартам (требованиям) дошкольного образования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</si>
  <si>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</si>
  <si>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Актуализация (разработка) образовательных программ в соответствии с федеральными стандартами дошкольного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</si>
  <si>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</si>
  <si>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Организация подготовки и повышения квалификации кадров</t>
  </si>
  <si>
    <t>Информирование населения об организации предоставления дошкольного образования в городе Воткинске</t>
  </si>
  <si>
    <t>Подготовка и публикация информации на официальном сайте Администрации города Воткинска об организации предоставления дошкольного образования в городе Воткинске,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</si>
  <si>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Осуществление контроля за публикацией информации о деятельности муниципальных докольных образовательных организаций города Воткинска , предусмотренной законодательством Российской Федерации, на овициальных сайтах соответствующих учреждений</t>
  </si>
  <si>
    <t>Обеспечение и развитие системы обратной связи с потребителями муниципальных услуг в сфере дошкольного образования</t>
  </si>
  <si>
    <t>Организация системы регулярного мониторинга удовлетворенности потребителей муниципальных услуг в сфере дошкоьного образования (проведение регулярных опросов потребителей  муниципальных услуг об их качестве и доступности, обработка полученных результтов, принятие мер реагирования)</t>
  </si>
  <si>
    <t>Публикация на офицальном сайте Администрации города Воткинска и поддержание в актуаьном состоянии информации об Управлении образования Администрации  города Воткинска, его струтурных подразделениях, а также муниципальных учреждениях дошкольного образования города Воткинска, контактных телефонах и адресах электронной почты</t>
  </si>
  <si>
    <t>Всего  21 мероприятий</t>
  </si>
  <si>
    <t>18  СМмп 0,857</t>
  </si>
  <si>
    <t>Оказание муниципальных услуг по реализации основных общеобразовательных программ по реализации начального и среднего  общего образования</t>
  </si>
  <si>
    <t>Управление образования</t>
  </si>
  <si>
    <t>выполняется</t>
  </si>
  <si>
    <t>Предоставление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</si>
  <si>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Выполнение переданных государственных полномочий Удмуртской Республики Выполнено</t>
  </si>
  <si>
    <t>Укрепление материально-технической базы муниципальных общеобразовательных организаций</t>
  </si>
  <si>
    <t>Приобретение учебно-лабораторного, спортивного оборудования. Выполняется</t>
  </si>
  <si>
    <t>Обеспечение учащихся общеобразовательных учреждений качественным сбалансированным питанием (МП «Детское и школьное питание»)</t>
  </si>
  <si>
    <t>Обеспечение завтраком, в том числе из обогащенных продуктов, включая молочные, учащихся 1-5-х классов общеобразовательных учреждений,  обеспечение питанием учащихся 1-11-х классов общеобразовательных учреждений,  из малоимущих семей Выполняется</t>
  </si>
  <si>
    <t>Мероприятия, направленные на обеспечение безопасности условий обучения детей в муниципальных общеобразовательных организациях (МП «Безопасность образовательного учреждения»)</t>
  </si>
  <si>
    <t>Мероприятия, направленные на обеспечение безопасности условий обучения детей (Муниципальная целевая программа "Профилактика терроризма")</t>
  </si>
  <si>
    <t>Обустройство прилегающих территорий к зданиям и сооружениям муниципальных общеобразовательных организаций</t>
  </si>
  <si>
    <t>Организация и проведение олимпиад школьников на муниципальном уровне</t>
  </si>
  <si>
    <t>Повышение качества образования выполняется</t>
  </si>
  <si>
    <t xml:space="preserve">Организация мониторинга готовности обучающихся к освоению программ начального, основного, среднего общего образования </t>
  </si>
  <si>
    <t>Результаты мониторинга, характеризующие качество образования. Принятие мер реагирования выполняется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</si>
  <si>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</si>
  <si>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Результаты мониторинга, характеризующие качество образования. Принятие мер реагирования Выполняется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</si>
  <si>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</si>
  <si>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 выполняется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</si>
  <si>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</si>
  <si>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Информирование населения об организации предоставления общего образования на территории МО « Город Воткинск»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</si>
  <si>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</si>
  <si>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 выполняется</t>
  </si>
  <si>
    <t>Подготовка и публикация информации на официальном сайте Администрации города Воткиска об организации предоставления общего образования в городе Воткинске,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</si>
  <si>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Администрации города Воткинска. Обеспечение открытости данных об организации общего образования Выполняется</t>
  </si>
  <si>
    <t>Осуществление контроля за публикацией информации о деятельности муниципальных общеобразовательных учреждений города Воткинска, предусмотренной законодательством Российской Федерации, на официальных сайтах соответствующих учреждений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</si>
  <si>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 Выполняется</t>
  </si>
  <si>
    <t>Обеспечение и развитие системы обратной связи с потребителями муниципальных услуг в сфере общего образования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</si>
  <si>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 Выполняется</t>
  </si>
  <si>
    <t>Рассмотрение обращений граждан по вопросам предоставления общего образования, принятие мер реагирования</t>
  </si>
  <si>
    <t>Рассмотрение обращений граждан, принятие мер реагирования Выполняется</t>
  </si>
  <si>
    <t>Публикация на официальном сайте Администрации города Воткинска и поддержание в актуальном состоянии информации об Управлении образования Администрации города Воткинска, его структурных подразделениях, а также муниципальных общеобразовательных организациях города Воткинска,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</si>
  <si>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 Выполняется</t>
  </si>
  <si>
    <t>Всего мероприятий 21</t>
  </si>
  <si>
    <t>выполнено 20 СМ Мп0,952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</si>
  <si>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</si>
  <si>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Предоставление услуг дополнительного образования детей учреждениями, подведомственноми Управлению культуры и молодежной политики (музыкальная, художественная направленность) выполняется</t>
  </si>
  <si>
    <t>Организация обучения по программам дополнительного образования детей физкультурно-спортивной направленности</t>
  </si>
  <si>
    <t>Обеспечение участия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</t>
  </si>
  <si>
    <t>Управление образования, Управление физической культуры, спорта и молодежной политики</t>
  </si>
  <si>
    <t>Участие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 Выполняется</t>
  </si>
  <si>
    <t>Обновление содержания программ и технологий дополнительного образования детей, распространение успешного опыта</t>
  </si>
  <si>
    <t>Разработка новых образовательных программ и проектов в сфере дополнительного образования детей</t>
  </si>
  <si>
    <t>Новые образовательные программы и проекты в сфере образования детей.Привлечение детей среднего и старшего возраста Выполняется</t>
  </si>
  <si>
    <t>Деятельность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</t>
  </si>
  <si>
    <t>Апробация новых образовательных программ и проектов, распространение успешного опыт Выполняется</t>
  </si>
  <si>
    <t>Выпуск методических сборников, методических пособий по вопросам организации дополнительного образования детей</t>
  </si>
  <si>
    <t>Выполняется</t>
  </si>
  <si>
    <t>0</t>
  </si>
  <si>
    <t>Проведение семинаров, совещаний по распространению успешного опыта организации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</si>
  <si>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</si>
  <si>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  (ВЦП «Безопасность образовательного учреждения»)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</si>
  <si>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</si>
  <si>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территорий(недостаточное финансирование)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</si>
  <si>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</si>
  <si>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Уточнение ведомственных перечней муниципальных услуг в сфере образования,  физической культуры и спорта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</si>
  <si>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</si>
  <si>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Развитие негосударственного сектора дополнительного образования детей</t>
  </si>
  <si>
    <t>Софинансирование программ (проектов) в сфере дополнительного образования детей</t>
  </si>
  <si>
    <t>Управление образования, Управление культуры и молодежной политики, Управление физической культуры и спорта</t>
  </si>
  <si>
    <t>Софинансирования нет</t>
  </si>
  <si>
    <t>Разработка и внедрение системы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</si>
  <si>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</si>
  <si>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МО и Н УР Управление образования, Управление физической культуры, спорта и молодежной политики</t>
  </si>
  <si>
    <t>Подготовка и переподготовка кадров для муниципальных учреждений дополнительного образования детей</t>
  </si>
  <si>
    <t xml:space="preserve"> Управление образования, Управление физической культуры, спорта и молодежной политики</t>
  </si>
  <si>
    <t xml:space="preserve"> Систематическое повышение квалификации кадров Выполняется</t>
  </si>
  <si>
    <t>Информирование населения об организации предоставления дополнительного образования детей в городе Воткинске</t>
  </si>
  <si>
    <t>Информирование населения об организации предоставления дополнительного образования детей в городе Воткинске на сайтах учреждений Выполняется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</si>
  <si>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</si>
  <si>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Подготовка и публикация информации на официальном сайте Администрации города Воткинска об организации предоставления дополнительного образования детей в городе Воткинске,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</si>
  <si>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Администрации города Воткинска. Обеспечение открытости данных об организации дополнительного образования детей Выполняется</t>
  </si>
  <si>
    <t>Осуществление контроля за публикацией информации о деятельности муниципальных организаций дополнительного образования детей города Воткинска, предусмотренной законодательством Российской Федерации, на официальных сайтах соответствующих организаций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</si>
  <si>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 Выполняется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</si>
  <si>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</si>
  <si>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Организация системы регулярного мониторинга удовлетворенности потребителей муниципальных услуг в сфере дополнительного образования детей</t>
  </si>
  <si>
    <t>Управление образования, Управление физической культуры и спорта</t>
  </si>
  <si>
    <t>Рассмотрение обращений граждан по вопросам предоставления дополнительного образования детей, принятие мер реагирования</t>
  </si>
  <si>
    <t>Управление образования,  Управление физической культуры, спорта и молодежной политики</t>
  </si>
  <si>
    <t>Публикация на официальном сайте Администрации города Воткинска и поддержание в актуальном состоянии информации о структурных подразделениях и должностных лицах Администрации города Воткинска,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города Воткинска, их контактных телефонах и адресах электронной почты</t>
  </si>
  <si>
    <t>Всего мероприятий 23</t>
  </si>
  <si>
    <t>Выполнено - 21СМмп 0,913</t>
  </si>
  <si>
    <t>Осуществление бухгалтерского учета в муниципальных образовательных учреждениях, подведомственных Управлению образования выполняется</t>
  </si>
  <si>
    <t>Организационно-методическое и информационное обеспечение деятельности образовательных учреждений</t>
  </si>
  <si>
    <t>Методическое и информационное сопровождение деятельности образовательных учреждений Выполняется</t>
  </si>
  <si>
    <t>Организация повышения квалификации педагогических работников, руководителей муниципальных образовательных учреждений города Воткинска</t>
  </si>
  <si>
    <t>Обеспечение муниципальных образовательных учреждений квалифицированными кадрами Выполняется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</si>
  <si>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</si>
  <si>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аттестации руководителей муниципальных образовательных учреждений, подведомственных Управлению образования Выполняется</t>
  </si>
  <si>
    <t>Организация и проведение конкурса профессионального мастерства «Педагог года»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</si>
  <si>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 Выполняется</t>
  </si>
  <si>
    <t>Организация работ по повышению эффективности деятельности муниципальных образовательных организаций, создание условий для развития негосударственного сектора в сфере образования</t>
  </si>
  <si>
    <t>Организация работ по уточнению ведомственного перечня муниципальных услуг в сфере образования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</si>
  <si>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</si>
  <si>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 Выполняется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</si>
  <si>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</si>
  <si>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 Выполняется</t>
  </si>
  <si>
    <t>Организация работ по разработке и внедрению системы независимой оценки качества образования (по ступеням образования)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</si>
  <si>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 Выполняется</t>
  </si>
  <si>
    <t>Организация работ по информированию населения об организации предоставления  общего и дополнительного образования детей в городе Воткинске</t>
  </si>
  <si>
    <t>Обеспечение открытости данных в сфере образованияИнформация  размещается  на официальном сайте учреждений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</si>
  <si>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
Организация работ по развитию системы обратной связи с потребителями муниципальных услуг, оказываемых в сфере образования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</si>
  <si>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 Выполняется</t>
  </si>
  <si>
    <t>Всего мероприятий 13</t>
  </si>
  <si>
    <t>выполнено13 СМпМ   1,000</t>
  </si>
  <si>
    <t>Обеспечение обогащенными продуктами питания, в том числе молоком, молочной продукцией, соками и другими продуктами питания с 3-х лет в образовательных учреждениях для детей дошкольного возраста в образовательных учреждениях, реализующих программы дошкольного образования</t>
  </si>
  <si>
    <t>Управление образования Администрации города Воткинска, МУП ТОП "Поиск"</t>
  </si>
  <si>
    <t>Улучшение питания детей дошкольного возраста, в том числе за счет использования обогащенных продуктов Выполняется</t>
  </si>
  <si>
    <t>Улучшение питания детей школьного возраста, в том числе за счет использования обогащенных продуктов Выполняется</t>
  </si>
  <si>
    <t>Обеспечение  питанием учащихся 1-11-х классов общеобразовательных учреждений из малообеспеченных семей (кроме детей из многодетных малообеспеченных семей)</t>
  </si>
  <si>
    <t>Улучшение питания детей школьного возраста, в том числе за счет использования обогащенных продуктов. Максимальное увеличение охвата горячим питанием Выполняется</t>
  </si>
  <si>
    <t>Всего мероприятий 4</t>
  </si>
  <si>
    <t>Выполнено4 СМмп 1,000</t>
  </si>
  <si>
    <t>Организация работы  лагерей с дневным пребыванием детей</t>
  </si>
  <si>
    <t>Управление образования Администрации города Воткинска</t>
  </si>
  <si>
    <t>Реализация установленных полномочий (функций), организация управления муниципальной программой «Предоставление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 Выполняется</t>
  </si>
  <si>
    <t>Организация малозатратных форм отдыха</t>
  </si>
  <si>
    <t>Управление образования Администрации города Воткинска, образовательные учреждения города Воткинска</t>
  </si>
  <si>
    <t>Организация досуга  Выполняется</t>
  </si>
  <si>
    <t>Организация отдыха на базе стационарных загородных лагерей:</t>
  </si>
  <si>
    <t>Предоставление частичного возмещения                              ( компенсации) стоимости путевки для детей в загородные детские оздоровительные лагеря</t>
  </si>
  <si>
    <t>Реализация установленных полномочий (функций), организация управления муниципальной программой «Предоставление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 выполняется</t>
  </si>
  <si>
    <t>Оказание муниципальной услуги «Предоставление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</t>
  </si>
  <si>
    <t>Управление образования Администрации города Воткинска, МАУ ДОЛ «Юность»</t>
  </si>
  <si>
    <t>Обеспечение деятельности подведомственного учреждения за счет средств  бюджета МО "Город Воткинск"</t>
  </si>
  <si>
    <t>Улучшение условий, материально-технической базы Недостаток финансирования</t>
  </si>
  <si>
    <t>Уплата налога на имущество МАУ ДОЛ "Юность"</t>
  </si>
  <si>
    <t>Управление образования Администрации города Воткинска, Государственное казённое учреждение Удмуртской Республики "Центр занятости населения города Воткинска".</t>
  </si>
  <si>
    <t>Трудоустройство несовершеннолетних Выполняется</t>
  </si>
  <si>
    <t>Оздоровление детей и подростков</t>
  </si>
  <si>
    <t>Лечебно-профилактические учреждения города Воткинска</t>
  </si>
  <si>
    <t>Оздоровление детей и подростков Выполняется</t>
  </si>
  <si>
    <t>Всего мероприятий 9</t>
  </si>
  <si>
    <t>Всего по программам 70 мероприятий</t>
  </si>
  <si>
    <t>выполнено 66  CМмп 0,942</t>
  </si>
  <si>
    <r>
      <t>Капитальный ремонт</t>
    </r>
    <r>
      <rPr>
        <sz val="10"/>
        <rFont val="Times New Roman"/>
        <family val="1"/>
      </rPr>
      <t xml:space="preserve"> и реконструкция</t>
    </r>
    <r>
      <rPr>
        <sz val="10"/>
        <color indexed="8"/>
        <rFont val="Times New Roman"/>
        <family val="1"/>
      </rPr>
      <t xml:space="preserve"> муниципальных учреждений дополнительного образования детей  </t>
    </r>
  </si>
  <si>
    <t>Форма 5. Отчет о достигнутых значениях целевых показателей (индикаторов) муниципальной программы города Воткинска "Развитие образования и воспитание"на 2015-2020годы  за полугодие 2017 год</t>
  </si>
  <si>
    <t>№ п/п</t>
  </si>
  <si>
    <t>Наименование целевого показателя (индикатора)</t>
  </si>
  <si>
    <t>Едница измерения</t>
  </si>
  <si>
    <t>Единица измерения</t>
  </si>
  <si>
    <t>Значения целевых показателей (индикаторов)</t>
  </si>
  <si>
    <t>Относительное отклонение факта от плана, %</t>
  </si>
  <si>
    <t>Обоснование отклонеинй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</si>
  <si>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</si>
  <si>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</si>
  <si>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</si>
  <si>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
</t>
  </si>
  <si>
    <t>процентов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</si>
  <si>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</si>
  <si>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</si>
  <si>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</si>
  <si>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Коэффициент посещаемости детьми муниципальных дошкольных образовательных организаций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</si>
  <si>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(требованиям) дошкольного образования, в общей численности воспитанников дошкольных 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</si>
  <si>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</si>
  <si>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</si>
  <si>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</si>
  <si>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</si>
  <si>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Доля педагогических работников муниципальных дошкольных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организаций</t>
  </si>
  <si>
    <t>Доля педагогических работников муниципальных дошкольных образовательных организаций с высшим и средним профессиональным образованием  в общей численности педагогических работников муниципальных дошкольных образовательных организаций</t>
  </si>
  <si>
    <t>Доля руководителей муниципальных дошкольных образовательных организаций города Воткинска, с которыми заключены эффективные контракты</t>
  </si>
  <si>
    <t>Доля педагогических работников муниципальных дошкольных образовательных организаций города  Воткинска, с которыми заключены эффективные контракты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</si>
  <si>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</si>
  <si>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Доля граждан, использующих механизм получения государственных и муниципальных услуг в электронной форме, процентов (к 2018 году – не менее 70%)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</si>
  <si>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</si>
  <si>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</si>
  <si>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</si>
  <si>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</si>
  <si>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</si>
  <si>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</si>
  <si>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</si>
  <si>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</si>
  <si>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</si>
  <si>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</si>
  <si>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Доля руководителей муниципальных общеобразовательных организаций города Воткинска, с которыми заключены эффективные контракты</t>
  </si>
  <si>
    <t>Доля учителей муниципальных общеобразовательных организаций, с которыми заключены эффективные контракты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</si>
  <si>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</si>
  <si>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</si>
  <si>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работников муниципальных общеобразовательных учреждений</t>
  </si>
  <si>
    <t>Доля граждан, использующих механизм получения государственных и муниципальных услуг в электронной форме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</si>
  <si>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</si>
  <si>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Дополнительное образование и воспитание детей ( Управление образования )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</si>
  <si>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</si>
  <si>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</si>
  <si>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</si>
  <si>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</si>
  <si>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</si>
  <si>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</si>
  <si>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Оценка качества деятельности муниципальной системы образования города Воткинска (внешняя)</t>
  </si>
  <si>
    <t>процент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</si>
  <si>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</si>
  <si>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</si>
  <si>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</t>
  </si>
  <si>
    <t>Доля муниципальных образовательных организаций города Воткинска, с руководителями которых заключены эффективные контракты</t>
  </si>
  <si>
    <t>Доля  педагогических работников муниципальных образовательных организаций города Воткинска, с которыми заключены эффективные контракты</t>
  </si>
  <si>
    <t>Среднемесячная начисленная заработная плата педагогических работников муниципальных образовательных организаций</t>
  </si>
  <si>
    <t>Удовлетворенность потребителей качеством оказания муниципальных услуг в сфере образования</t>
  </si>
  <si>
    <t>Охват учащихся общеобразовательных учреждений всеми видами питания</t>
  </si>
  <si>
    <t>В том числе охват учащихся общеобразовательных учреждений горячим питанием</t>
  </si>
  <si>
    <t xml:space="preserve">Доля детей, охваченных организованными формами отдыха, оздоровления, творческого досуга, занятости, от общего числа детей в возрасте от 6,5 до 15 лет  каникулярное время (% / ), </t>
  </si>
  <si>
    <t xml:space="preserve">процент </t>
  </si>
  <si>
    <t>%</t>
  </si>
  <si>
    <t>- в муниципальном загородном оздоровительном лагере (%)</t>
  </si>
  <si>
    <t>- в муниципальных лагерях с дневным пребыванием детей (%)</t>
  </si>
  <si>
    <t>- в санаториях (%)</t>
  </si>
  <si>
    <t>показатель эффективности оздоровления детей, отдохнувших в период летних каникул в муниципальных загородных оздоровительных лагерях (%)</t>
  </si>
  <si>
    <t>заполняемость муниципального загородного оздоровительного лагеря в летнее каникулярное время (%)</t>
  </si>
  <si>
    <t>доля педагогического состава, имеющего высшее образование, участвующего в организации отдыха, оздоровления, творческого досуга детей (%)</t>
  </si>
  <si>
    <t>Уплата налога на имущество организаций и земельный налог</t>
  </si>
  <si>
    <t xml:space="preserve">Расходы по присмотру и уходу за детьми -инвалидами </t>
  </si>
  <si>
    <t>011017120</t>
  </si>
  <si>
    <t>0120162800</t>
  </si>
  <si>
    <t>0120160630</t>
  </si>
  <si>
    <t>0130160630</t>
  </si>
  <si>
    <t>0160160630</t>
  </si>
  <si>
    <t>0160405230</t>
  </si>
  <si>
    <t>01604S5230</t>
  </si>
  <si>
    <t>Мероприяти по организации временного трудоустройства подростков</t>
  </si>
  <si>
    <t>Организация иных форм отдыха детей в каникулярное время за исключением дневных лагерей и загородных лагерей</t>
  </si>
  <si>
    <t>01605S5230</t>
  </si>
  <si>
    <t>610, 620</t>
  </si>
  <si>
    <t>Укрепление  материально-технической базы муниципальных загородных детских оздоровительных  лагерей</t>
  </si>
  <si>
    <t>01601S5230</t>
  </si>
  <si>
    <t>Организация обучения по программам дополнительного образования детей различной направленности</t>
  </si>
  <si>
    <t>0130161300         0130161309</t>
  </si>
  <si>
    <t>0131760630</t>
  </si>
  <si>
    <t>Подготовка кновому учебному году</t>
  </si>
  <si>
    <t>100, 200, 300, 800</t>
  </si>
  <si>
    <t>Обеспечение  персонифицированного  финансирования дополнительного образования детей</t>
  </si>
  <si>
    <t>0130261300</t>
  </si>
  <si>
    <t>И</t>
  </si>
  <si>
    <t>Сводная бюджетная роспись, план на 01 января отчетного года</t>
  </si>
  <si>
    <t>Сводная бюджетная роспись, план на отчетную дату</t>
  </si>
  <si>
    <t>Развитие образования и воспитание на 2015-2020 годы</t>
  </si>
  <si>
    <t>0110160630</t>
  </si>
  <si>
    <t>к плану на 1 января отчетного года</t>
  </si>
  <si>
    <t>к плану на отчетную дату</t>
  </si>
  <si>
    <t xml:space="preserve">Развитие общего образования </t>
  </si>
  <si>
    <t>Подготовка к новому учебному году</t>
  </si>
  <si>
    <t>0120161209</t>
  </si>
  <si>
    <t xml:space="preserve">0120161200   </t>
  </si>
  <si>
    <t>0140260630</t>
  </si>
  <si>
    <t>800</t>
  </si>
  <si>
    <t>01501S6960</t>
  </si>
  <si>
    <t>Организация отдыха детей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</si>
  <si>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</si>
  <si>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Организация работы лагерей с дневным пребыванием</t>
  </si>
  <si>
    <t>0160105230</t>
  </si>
  <si>
    <t>Организация вариативных программ в сфере отдыха детей и подростков</t>
  </si>
  <si>
    <t>01602S5230</t>
  </si>
  <si>
    <t>100,200,610,620</t>
  </si>
  <si>
    <t>200,610,620,800</t>
  </si>
  <si>
    <t>200,610, 620, 800</t>
  </si>
  <si>
    <t>610,620</t>
  </si>
  <si>
    <t>610</t>
  </si>
  <si>
    <t>200,610, 800</t>
  </si>
  <si>
    <t>200,610, 620,800</t>
  </si>
  <si>
    <t>Сохранение здоровья и формирование здорового образа жизни населения Организация отдыха детей в каникулярное время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</si>
  <si>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</si>
  <si>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</si>
  <si>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</si>
  <si>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</si>
  <si>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 xml:space="preserve">2) средства бюджетов других уровней бюджетной системы Российской Федерации, планируемые к привлечению </t>
  </si>
  <si>
    <t>3) иные источники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</si>
  <si>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</si>
  <si>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</si>
  <si>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</si>
  <si>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% исполнения к плану на отчетный год (гр9/гр7*100)</t>
  </si>
  <si>
    <t>% исполнения к плану на отчетный период (гр9/гр8*100)</t>
  </si>
  <si>
    <t>Реализация основных  общеобразовательных  программ начального общего образования</t>
  </si>
  <si>
    <t>Реализация основных  общеобразовательных  программ основного общего образования</t>
  </si>
  <si>
    <t>Реализация основных  общеобразовательных  программ среднего общего образования</t>
  </si>
  <si>
    <t>Реализация дополнительных общеразвивающих программ</t>
  </si>
  <si>
    <t>Количество человеко-часов</t>
  </si>
  <si>
    <t>человеко-часы</t>
  </si>
  <si>
    <t>Реализация дополнительных общеразвивающих предпрофессиональных программ</t>
  </si>
  <si>
    <t>Организация деятельности специализированных (профильных) лагерей</t>
  </si>
  <si>
    <t>Количество мероприятий</t>
  </si>
  <si>
    <t>Реализация основных общеобразовательных программ дошкольного образования, присмотр и уход</t>
  </si>
  <si>
    <t>Отвественный исполнитель мероприятия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</si>
  <si>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</si>
  <si>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</si>
  <si>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</si>
  <si>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Форма 3. Отчет о выполнении основных  мероприятий муниципальной программы</t>
  </si>
  <si>
    <t>Темп роста к уровню прошлого года, % (гр8/гр6*100)</t>
  </si>
  <si>
    <r>
      <t xml:space="preserve">- </t>
    </r>
    <r>
      <rPr>
        <sz val="8.5"/>
        <color indexed="8"/>
        <rFont val="Times New Roman"/>
        <family val="1"/>
      </rPr>
      <t>в профильных сменах, проводимых на базе муниципального загородного оздоровительного лагеря и на базе муниципальных лагерей с дневным пребыванием детей (%)</t>
    </r>
  </si>
  <si>
    <r>
      <t>доля детей, находящихся в трудной жизненной ситуации, охваченных организованными профильными сменами от общего числа детей, находящихся в трудной жизненной ситуации, в</t>
    </r>
    <r>
      <rPr>
        <b/>
        <sz val="8.5"/>
        <color indexed="8"/>
        <rFont val="Times New Roman"/>
        <family val="1"/>
      </rPr>
      <t xml:space="preserve"> </t>
    </r>
    <r>
      <rPr>
        <sz val="8.5"/>
        <color indexed="8"/>
        <rFont val="Times New Roman"/>
        <family val="1"/>
      </rPr>
      <t>каникулярное время (%/чел.)</t>
    </r>
  </si>
  <si>
    <t xml:space="preserve">
Организация отдыха детей в каникулярное время 
</t>
  </si>
  <si>
    <t>Развитие образования и воспитание</t>
  </si>
  <si>
    <r>
      <rPr>
        <b/>
        <sz val="10"/>
        <color indexed="8"/>
        <rFont val="Times New Roman"/>
        <family val="1"/>
      </rPr>
      <t>Организация отдыха детей в каникулярное вре</t>
    </r>
    <r>
      <rPr>
        <sz val="10"/>
        <color indexed="8"/>
        <rFont val="Times New Roman"/>
        <family val="1"/>
      </rPr>
      <t xml:space="preserve">мя </t>
    </r>
  </si>
  <si>
    <t xml:space="preserve"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образования. </t>
  </si>
  <si>
    <t>2018 год</t>
  </si>
  <si>
    <t xml:space="preserve">Выплата компенсации части родительской платы за содержание ребенка в муниципальных дошкольных образовательных организациях города Воткинска, реализация переданных государственных полномочий Удмуртской Республики. </t>
  </si>
  <si>
    <t xml:space="preserve">Приобретение мебели, постирочного и кухонного оборудования.                                       </t>
  </si>
  <si>
    <t xml:space="preserve">Содержание пищеблоков, создание условий для обеспечивания 4-х разового питания в соответствии с СанПин.                                                      </t>
  </si>
  <si>
    <t xml:space="preserve">Повышение пожарной безопасности, антитеррористической защищенности.  </t>
  </si>
  <si>
    <t xml:space="preserve">Обустройство прилегающих территорий к зданиям и сооружениям муниципальных дошкольных образовательных организаций. </t>
  </si>
  <si>
    <t>Разработка части образовательной программы с учетом региональных, национальных и этнокультурных особенностей (региональная составляющая)</t>
  </si>
  <si>
    <t>Работа республиканских экспериментальных площадок организована на базе МБДОУ №5, №6. Выполненяется.</t>
  </si>
  <si>
    <t>Апробация региональной составляющей на городских методических площадках и распространение успешного опыта в муниципальные дошкольные образовательные организации</t>
  </si>
  <si>
    <t>Организована работа 2-х городских методических площадок по внедрению и распространению опыта детских садов на базе МБДОУ №11, 40. Выполняется.</t>
  </si>
  <si>
    <t>Актуализированные образовательные программы дошкольного образования</t>
  </si>
  <si>
    <t>Целевой набор.                                                                       Повышение квалификации кадров.</t>
  </si>
  <si>
    <t>Актуальные сведения об организации дошкольного образования в городе Воткинске на официальном сайте Администрации города Воткинска в сети Интернет</t>
  </si>
  <si>
    <t>Актуальные сведения о деятельности муниципальных дошкольного образовательных организаций  города Воткинска на официальных сайтах соответствующих учреждений</t>
  </si>
  <si>
    <t>Оценка качества оказания муниципальных услуг в сфере дошкольного образования потребителями</t>
  </si>
  <si>
    <t>Проведение регулярных опросов потребителей муниципальных услуг об их качестве и доступности дошкольного образования (НОКО, анкетирование), обработка полученных результатов, принятие мер реагирования. Выполняется.</t>
  </si>
  <si>
    <t>Рассмотрение обращений граждан,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</si>
  <si>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фере дошкольного образования, для населения (потребителей услуг)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</si>
  <si>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 в муниципальных дошкольных образовательных организациях, создание условий для осуществления присмотра и ухода за детьми, содержания детей в муниципальных дошкольных образовательных организациях. </t>
  </si>
  <si>
    <t>выполнено</t>
  </si>
  <si>
    <t>15 общеобразовательных учреждений оказывают муниципальные услуги по реализации основных общеобразовательных программ по реализации начального,основного  и среднего  общего образования.Выполняется.</t>
  </si>
  <si>
    <t>Благоустроены прилегающие территории Выполняется</t>
  </si>
  <si>
    <t>К приемке образовательных организаций к новому учебному году проводится благоустройство прилегающих территорий в пределах выделенных средств. Выполняется.</t>
  </si>
  <si>
    <t>Утверждены нормативы затрат Главой МО "Город Воткинск".Выполнено.</t>
  </si>
  <si>
    <t>Информация о работе образовательных учреждений размещается регулярно на сайтах учреждений, официальном сайте Управления образования,СМИ.Цикл радропередач о деятельности педагогических коллективов, педагогов запланирован на 2 полугодиев (август и октябрь).Выполняется</t>
  </si>
  <si>
    <t>Управлением образования, Министерством образования и науки УР проводится регулярный мониторинг заполнения сайтов общеобразователых учреждений на предмет актуальности и полноты предоставляемой информации. Выполняется.</t>
  </si>
  <si>
    <t>До родителей общеобразовательных учреждений доведена информация о возможности оценки потребителей муниципальных услуг об их качестве и доступности на сайте busgov.ru, где размещены результаты независимой оценки качества образовательной деятельности всех школ. Выполняется.</t>
  </si>
  <si>
    <t xml:space="preserve"> На все обращения граждан по вопросам предоставления общего образования предоставляются ответы, принимаются соответствующие меры реагирования.Выполняется.</t>
  </si>
  <si>
    <t xml:space="preserve"> На официальном сайте МО "Город Воткинск" размещена информации об Управлении образования Администрации города Воткинска, его структурных подразделениях, а также муниципальных общеобразовательных организациях города Воткинска, контактных телефонах и адресах электронной почты. Выполняется.</t>
  </si>
  <si>
    <t xml:space="preserve"> На официальном сайте Администрации города Воткиска размещена информация об организации предоставления общего образования в городе Воткинске, муниципальных правовых актах, регламентирующих деятельность в сфере общего образования, муниципальных общеобразовательных организациях. Выполняется.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</si>
  <si>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города Воткинска Выполняется.</t>
  </si>
  <si>
    <t>Управление культуры, спорта и молодежной политики</t>
  </si>
  <si>
    <t>Предоставление дополнительного образования детей учреждениями, подведомственноми Управлению культыры и спорта (спортивная направленность) Выполняется</t>
  </si>
  <si>
    <t xml:space="preserve">Предоставление дополнительного образования детей учреждениями, подведомственноми Управлению образования (спортивная и иная направленность) </t>
  </si>
  <si>
    <t>Методическое сопровождение дополнительного образования детей.Выполняется.</t>
  </si>
  <si>
    <t>Выполняется. Электронный вариант  аккумулируется в методическом кабинете Управления образования. Выполняется.</t>
  </si>
  <si>
    <t>Совещания с рассмотрением методических вопросов проводятся регулярно. Семинары запланированы на 2 полугодие. Выполняется.</t>
  </si>
  <si>
    <t>Укрепление материально-технической базы муниципальных образовательных организаций дополнительного образования детей. Выполняется.</t>
  </si>
  <si>
    <t>В рамках выделенных средств на подготовку к новому учебному году проводятся, в первую очередь, мероприятия по устранению Предписаний надзорных органов. Выполняется.</t>
  </si>
  <si>
    <t xml:space="preserve">Муниципальные правовые акты. Обеспечение единых методических подходов к определению муниципальных услуг в сфере дополнительного образования детей </t>
  </si>
  <si>
    <t>Утверждены нормативы затрат Главой МО "Город Воткинск" по услугам. Выполнено</t>
  </si>
  <si>
    <t>На официальном сайте МО "Город Воткинск" и на сайтах учреждений предоставлена информация о кружках,секциях и объединениях, работающих на базе учреждений дополнительного образования и школ.</t>
  </si>
  <si>
    <t>Информация о работе учреждений дополниельного образования размещается регулярно на сайтах учреждений, официальном сайте Управления образования,СМИ. Цикл радиопередач о деятельности педагогических коллективов, педагогов запланирован на 2 полугодиев (август и октябрь).Выполняется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</si>
  <si>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 Информация размещается на официальном сайте учреждений</t>
  </si>
  <si>
    <t xml:space="preserve"> На все обращения граждан по вопросам предоставления дополнительного образования предоставляются ответы, принимаются соответствующие меры реагирования.Выполняется.</t>
  </si>
  <si>
    <t>В течение учебного года в соответствии с планом Управления образования, МО и Н УР  проводятся пробные репетиционные экзамены в фрмате ВПР-в 4 классах,в формате ОГЭ -  в 9 классах и ЕГЭ-в 11 классах. По результатам пробных контрольных принимаются соответствующие меры реагирования. Выполняется.</t>
  </si>
  <si>
    <t>Выполнено</t>
  </si>
  <si>
    <t>Приобретены учебники на 4 458,8 тыс. рублей, учебно-наглядные пособия на 1 115,2 тыс. рублей. Выполняеся.</t>
  </si>
  <si>
    <t>Х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</si>
  <si>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  в 2018 году. Выполнено.</t>
  </si>
  <si>
    <t>Актуализация образовательных программ в соответствии с ФГОС дошкольного образования. Выполняется непрерывно в течении года.</t>
  </si>
  <si>
    <t>На официальном сайте Администрации города Воткиска размещена информация об организации предоставления дошкольного образования в городе Воткинске,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образования. Выполняется.</t>
  </si>
  <si>
    <t>Управлением образования, Министерством образования и науки УР проводится регулярный мониторинг заполнения сайтов дошкольных образователых учреждений на предмет актуальности и полноты предоставляемой информации. Выполняется.</t>
  </si>
  <si>
    <t>Рассмотрение обращений граждан по вопросам предоставления дошкольного образования, принятие мер реагирования</t>
  </si>
  <si>
    <t>На все обращения граждан по вопросам предоставления дошкольного образования предоставляются ответы, принимаются соответствующие меры реагирования. Выполняется.</t>
  </si>
  <si>
    <t>На официальном сайте МО "Город Воткинск" размещена информации об Управлении образования Администрации города Воткинска, его структурных подразделениях, а также муниципальных общеобразовательных организациях города Воткинска, контактных телефонах и адресах электронной почты. Выполняется.</t>
  </si>
  <si>
    <t xml:space="preserve">Предоставление мер социальной поддержки по освобождению от родительской платы за  присмотр и уход за  ребенком в муниципальных образовательных учреждениях, реализующих основную общеобразовательную программу дошкольного образования, родителей детей – инвалидов,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пенсии, детей – сирот и детей, оставшихся без попечения родителей. </t>
  </si>
  <si>
    <t xml:space="preserve">Достигнутый результат </t>
  </si>
  <si>
    <t>В течение года  в соответствии с планом Управления образования, МО и Н УР  проводятся муниципальные этапы Всероссийской  олимпиады школьников по всем предметам. Как итог- повышение качества образования, повышение мотивации школьников к обучению.Выполняется</t>
  </si>
  <si>
    <t>Выполняется.</t>
  </si>
  <si>
    <t xml:space="preserve">Повышение пожарной безопасности, аттестация рабочих мест по условиям труда и приведение их в соответствие с установленными требованиями   Выполняется. </t>
  </si>
  <si>
    <t>Выполняется в пределах выделенных средств.</t>
  </si>
  <si>
    <t>Средства, направленные на подготовку к новому учебному году, в первую очередь испльзуются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детей. Выполняется.</t>
  </si>
  <si>
    <t>Обеспечение безопасности условий обучения детей, согласно постановлению Правительства РФ от 07.10.2017 №1235.</t>
  </si>
  <si>
    <t>Осуществление бухгалтерского учета в муниципальных образовательных учреждениях, подведомственных Управлению образования МКУ ЦБОУ выполняется.</t>
  </si>
  <si>
    <t>Организация и проведение аттестации руководителей муниципальных образовательных учреждений, подведомственных Управлению образования выполняется  в соответствии с утвержденным положением.</t>
  </si>
  <si>
    <r>
      <t xml:space="preserve">Уточнены предоставляемые муниципальные услуги, которые соответствуют   отраслевым перечням. </t>
    </r>
  </si>
  <si>
    <t>До родителей общеобразовательных учреждений доведена информация о возможности оценки потребителей муниципальных услуг об их качестве и доступности на сайте busgov.ru, где размещены результаты независимой оценки качества образовательной деятельности всех УДО. Выполняется.</t>
  </si>
  <si>
    <t>Управление образования осуществляет реализацию переданных ему  полномочий в соответствии с Положением об Управлении образования.</t>
  </si>
  <si>
    <t>Переданные полномочия выполняются.</t>
  </si>
  <si>
    <t>Выполнено.</t>
  </si>
  <si>
    <t>тыс. рублей</t>
  </si>
  <si>
    <t>Организация работы лагерей с дневным пребыванием Выполняется</t>
  </si>
  <si>
    <t>выполнено 9 СМмп 0,888</t>
  </si>
  <si>
    <t>значение показателя будет достигнуто до конца отчетного периода</t>
  </si>
  <si>
    <t>Отчет о реализации программы "Развитие образования и воспитание" на 01.07.2019 года.</t>
  </si>
  <si>
    <t>Кап.вложения в объекты государственной (муниципальной )собственности</t>
  </si>
  <si>
    <t>460</t>
  </si>
  <si>
    <t>540</t>
  </si>
  <si>
    <t xml:space="preserve">          Расходы по созданию в субъектах Российской Федерации дополнительных мест для детей в возрасте от двух месяцев до трех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</si>
  <si>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0120301820</t>
  </si>
  <si>
    <t>Безвозмездные поступления  от юридических и физических лиц</t>
  </si>
  <si>
    <t>0120160180</t>
  </si>
  <si>
    <t>0120161207</t>
  </si>
  <si>
    <t xml:space="preserve">          Обеспечение деятельности подведомственных учреждений - дотация на стимулирование</t>
  </si>
  <si>
    <t>01201S1200</t>
  </si>
  <si>
    <t>Реализация проектов инициативного бюджетирования</t>
  </si>
  <si>
    <t xml:space="preserve">          Обеспечение деятельности подведомственных учреждений - поддержка местных инициатив</t>
  </si>
  <si>
    <t>0120260150</t>
  </si>
  <si>
    <t xml:space="preserve">          Мероприятия по проведению капитального ремонта объектов муниципальной собственности</t>
  </si>
  <si>
    <t>0120261200</t>
  </si>
  <si>
    <t xml:space="preserve">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за счет средств местного бюджета</t>
  </si>
  <si>
    <t>Уплата земельного налога за счет средств местного бюджета</t>
  </si>
  <si>
    <t xml:space="preserve"> 800</t>
  </si>
  <si>
    <t>0120260630</t>
  </si>
  <si>
    <t>0120360630</t>
  </si>
  <si>
    <t xml:space="preserve">          Обеспечение деятельности подведомственных учреждений за счет средств бюджета города Воткинска</t>
  </si>
  <si>
    <t>11</t>
  </si>
  <si>
    <t>01201L2280</t>
  </si>
  <si>
    <t>0120361200</t>
  </si>
  <si>
    <t>610/620</t>
  </si>
  <si>
    <t>Форма 2. Отчет о расходах на реализацию муниципальной программы за счет всех источников финансирования  за 1  полугодие 2019 года.</t>
  </si>
  <si>
    <t>01201S8810</t>
  </si>
  <si>
    <t xml:space="preserve"> "Развитие образования и воспитание" за 1 полугодие 2019 года</t>
  </si>
  <si>
    <t>Плановый показатель будет достигнут к концу 2019 года.</t>
  </si>
  <si>
    <t xml:space="preserve">Доля детей в возрасте от 2 месяцев  до 3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2 месяцев  до 3 лет
</t>
  </si>
  <si>
    <t>СПмп</t>
  </si>
  <si>
    <t>за 1 полугодие 2019 года</t>
  </si>
  <si>
    <r>
      <t xml:space="preserve">Освобождение от родительской платы за  присмотр и уход за  ребенком в муниципальных образовательных учреждениях, реализующих основную общеобразовательную программу дошкольного образования, родителей детей – инвалидов,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пенсии, детей – сирот и детей, оставшихся без попечения родителей.                                                               Оплата за присмотр и уход за  детей вышеуказанных категорий в муниципальных дошкольных образовательных учреждениях за счет финансирования их бюджета УР на сумму </t>
    </r>
    <r>
      <rPr>
        <sz val="9"/>
        <color indexed="17"/>
        <rFont val="Times New Roman"/>
        <family val="1"/>
      </rPr>
      <t xml:space="preserve">632,1 </t>
    </r>
    <r>
      <rPr>
        <sz val="9"/>
        <rFont val="Times New Roman"/>
        <family val="1"/>
      </rPr>
      <t xml:space="preserve">тыс. рублей, </t>
    </r>
    <r>
      <rPr>
        <sz val="9"/>
        <color indexed="17"/>
        <rFont val="Times New Roman"/>
        <family val="1"/>
      </rPr>
      <t>всего получателей соцпддержки 143 человека</t>
    </r>
  </si>
  <si>
    <r>
      <rPr>
        <sz val="16"/>
        <color indexed="10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      0110162800</t>
    </r>
  </si>
  <si>
    <t>0110100829</t>
  </si>
  <si>
    <t xml:space="preserve">     01101S0829</t>
  </si>
  <si>
    <t xml:space="preserve">Расходы по обслуживанию автоматической пожарной сигнализации и системы оповещения и управления эвакуацией в сумме 113,9 тыс. рублей. а также кнопки тревожной сигнализации на сумму 92,1 тыс. рублей.                                                                                                        </t>
  </si>
  <si>
    <t>Мероприятия по данному направлению запланированы на 3 квартал 2019 года</t>
  </si>
  <si>
    <t>Утверждаю</t>
  </si>
  <si>
    <t>_____________           Александрова Ж.А.</t>
  </si>
  <si>
    <t>дата</t>
  </si>
  <si>
    <t xml:space="preserve">Координатор муниципальной программы Заместитель главы Администрации по социальным вопросам </t>
  </si>
  <si>
    <t>Значение показателя возросло за счет выплаты отпускных работников 13 ДОУ, закрываемых на ремонт в июне 2019 года</t>
  </si>
  <si>
    <t>С целью достижения значения  показателя планируется аттестация пед.работников  во 2-ом полугодии 2019 года</t>
  </si>
  <si>
    <t>Показатель не достигнут, так как родители предпочитают электронной форме получения государственной услуги личный прием</t>
  </si>
  <si>
    <t>Рост показателя произошел в связи  доукомплектованиме групп раннего возраста в соответствии с СанПин</t>
  </si>
  <si>
    <t>Значение показателя возросло в связи с тем, что большее количество педагогов получили  первую и высшую квалификационные категории и подтверждение соответствия занимаемой должности</t>
  </si>
  <si>
    <t>Целевой показатель на конец отчетного периода включает в себя отпускные, на конец 2019 года  значение показателя будет равно 28935 руб.</t>
  </si>
  <si>
    <t>Целевой показатель на конец отчетного периода включает в себя отпускные, на конец 2019 годазначение показателя  будет   не менее 28935рулей (показатель утвержден Соглашением с МОиН УР на 2019 год)</t>
  </si>
  <si>
    <t xml:space="preserve">Доля детей в возрасте от 5до 18 лет, получающих  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</t>
  </si>
  <si>
    <t>Доля детей в возрасте от  5 до 18 лет, использующих  сертификаты дополнительного образования, в статусе сертификатов персонифицированного финансирования</t>
  </si>
  <si>
    <t>Доля детей-инвалидов в возрасте от 5 до 18 лет, получающих    дополнительное образование, в общей численности детей-инвалидов данного возраста</t>
  </si>
  <si>
    <t>Значение показателя будет достигнуто до конца отчетного периода</t>
  </si>
  <si>
    <t>Целевой показатель на конец отчетного периода включает в себя отпускные,  на конец 2019 года значение показателя будет не менее 28935 руб.</t>
  </si>
  <si>
    <t>Значение показателя возросло за счет постоянной работы с родителями и детьми по организации питания</t>
  </si>
  <si>
    <t>Значение показателя подтверждается результатами проведенной независимой оценки качества образования</t>
  </si>
  <si>
    <t>Организационная работа, проведенная  с ОО, а также с родителями обучающихся и обучающимися по укреплению здоровья, а также увеличение количества  детей льготной категории,получающих бесплатное питание, способствовало росту показателя.</t>
  </si>
  <si>
    <t xml:space="preserve">значение показателя значительно возросло в связи с учетом всех форм занятости детей </t>
  </si>
  <si>
    <t>прочее (культурно-досуговые и спортивные мероприятия и т.п.) %</t>
  </si>
  <si>
    <t xml:space="preserve">                      Х</t>
  </si>
  <si>
    <t xml:space="preserve"> Открыты дополнительно 2 группы в ДОУ №43 и 47 на 40 мест с 10.01.2019г.В плане на конец отчетного года предусмотрено открытие 1 группы в ДОУ №44 на 20 мест и 2-х ясель на 160 мест с 01.09.2019г.</t>
  </si>
  <si>
    <t>Значение показщателя возросло, т.к. уменьшилась общая численность детей в городе  в возрасте 1-6 лет,</t>
  </si>
  <si>
    <t>Увеличилась общая численность обучающихся и соответственно доля обучающихся во 2 смену.</t>
  </si>
  <si>
    <t xml:space="preserve">С целью достижения показателя спланирована организационная работа по укреплению здоровья с обучающимися и их родителями </t>
  </si>
  <si>
    <t>Значение показателя возросло в связи с улучшением МТБ образовательнеых организаций</t>
  </si>
  <si>
    <t>значение показателя будет достигнуто после организации всех лагерных смен в МАУ ДОЛ "Юность"</t>
  </si>
  <si>
    <t>привлечено к организации отдыха в дневных и загородных лагерях большее количество детей,находящихся в трудной жизненной ситуации.</t>
  </si>
  <si>
    <t>повышению эффективности оздоровления способствовали оздоровительные мероприятия, в том числе витаминизация третьих блюд</t>
  </si>
  <si>
    <t>Значение показателя  будет расти за счет развития дополнительного образовангия в детских садах и школах</t>
  </si>
  <si>
    <t>Значение показателя улучшилось , так как одноздание передано Управлению культуры (Кирова,6)</t>
  </si>
  <si>
    <t>2019 год</t>
  </si>
  <si>
    <t>Результаты НОКО ОД учреждений дополнительного образования будут размещены во 2 полугодии 2019 года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</si>
  <si>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 в 2019 году. Выполнено.</t>
  </si>
  <si>
    <t>На 1 июля 2019 года предоставление общедоступного и бесплатного  начального общего, основного общего, среднего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осуществлялось для 187 обучающихся. Выполнено.</t>
  </si>
  <si>
    <r>
      <t>Выполнено. Обеспечено предоставление общедоступного и бесплатного дошкольного, начального общего, основного общего, среднего  общего образования по основным общеобразовательным программам в образовательных организациях для 58</t>
    </r>
    <r>
      <rPr>
        <sz val="10"/>
        <color indexed="8"/>
        <rFont val="Times New Roman"/>
        <family val="1"/>
      </rPr>
      <t xml:space="preserve"> детей-сирот и детей, оставшихся без попечения родителей .</t>
    </r>
  </si>
  <si>
    <t>Нормативы затрат на 2019 год утверждены Главой МО "Город Воткинск". Выполнено.</t>
  </si>
  <si>
    <t>В 4 учреждениях дополниельного образования реализуются дополнительные образовательные программы для 6987детей. Выполняется.</t>
  </si>
  <si>
    <t>За 1 полугодие 2019 года по персонифицированной системе повышения квалификации прошли обучение 38 педагогов дополнительного образования.Переподготовку по направлению "Тренер-преподаватель" 6 человек.</t>
  </si>
  <si>
    <t>Повышение квалификации на 2019 год запланировано для 176 человек .            За отчетный период курсы   прошли 132 педагогических работника. 16 человек прошли переподготовку по направлению "Педагогика"</t>
  </si>
  <si>
    <t>проведение мониторинга запланировано во 2 полугодии</t>
  </si>
  <si>
    <t xml:space="preserve">34 муниципальных дошкольных образовательных учреждения получают финансовое обеспечение для организации предоставления общедоступного и бесплатного дошкольного образования по основным общеобразовательным программам  в муниципальных дошкольных образовательных организациях  и создания условий для осуществления   присмотра и ухода за детьми, содержания детей в муниципальных дошкольных образовательных организациях за счет средств бюджета города Воткинска. Общая сумма расходов  43059,3 тыс. рублей из них:                                                  - оплата коммунальных услуг 28 897,7 тыс. руб.;                                                                                - оплата медицинских осмотров 101,6 тыс. рублей;                                                                                           - оплата за продукты питания  13 047,9 тыс. рублей;                                                                                      - оплата производственного контроля на сумму 751,9 тыс. рублей;                                                                      - оплата за услуги связи 135,7 тыс. рублей;                                                     - оплата за интернет 146,3 тыс. рублей;                                     - оплата за вывоз мусора 251,2 тыс. рублей;                                                 - оплата за дератизацию и дезинсекцию 277,1 тыс.руб.                                    - прочие расходы 518,9 тыс. рублей.                                               </t>
  </si>
  <si>
    <t>49 образовательных учреждений получают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 общего образования, а также  дополнительного образования в общеобразовательных учреждениях.Выполняется.</t>
  </si>
  <si>
    <t xml:space="preserve"> произведена уплата налога на имущество в ноябре 2018 года за 2019            год (выполнено)</t>
  </si>
  <si>
    <t>В первом полугодии 2018 года по всем образовательным учреждениям были разработаны и утверждены паспорта безопасности, которые являются действующими</t>
  </si>
  <si>
    <t>Два учреждения Управления культуры,спорта и молодежной политики ведут для 1035 детей обучение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развития). Выполняется.</t>
  </si>
  <si>
    <t>Предоставление дополнительного образования детей осуществляется МБУ ДО "ДЮСШ", подведомственному Управлению образования .Выполняется</t>
  </si>
  <si>
    <t>В течение 1 полугодия велась активная подготовка, в том числе разработка новых программ дополнительного образования с целью привлечения  с 1 сентября 2019 года в учреждениях дополнительного образования  культуры нового проекта ПФДО (персонифицированное финасирование дополнительного образования).Выполненяется.</t>
  </si>
  <si>
    <t>. Выполняется.</t>
  </si>
  <si>
    <t>Планируется в рамках реализации проекта ПФДО (персонифицированное финансирование дополнительного образования) до 10% сертификатов будет исползовано организациями различной организационно-правовой формы, имеющими лицензию на образовательные услуги</t>
  </si>
  <si>
    <t>Обеспечение витаминизированным молоком и кулинарным изделием учащихся 1-4-х классов общеобразовательных учреждений</t>
  </si>
  <si>
    <t>В июне 2019 года в лагере "Юность" организована 1 смена продолжительностью 18 дней. В лагере отдохнуло 444 детей в возрасте от 6,5 до 15 лет.</t>
  </si>
  <si>
    <t>налоги уплачены в 2018 году за 2019 Выполнено</t>
  </si>
  <si>
    <t>Летний период 2019г</t>
  </si>
  <si>
    <t>В июне 2019г.на базе школ города организовано 12 лагерей с дневным пребыванием детей, в которых отдохнуло 1623 детей в возрасте от 6,5 до 15 лет.</t>
  </si>
  <si>
    <t>Будут работать  площадки  с 17 июля 2019 года</t>
  </si>
  <si>
    <t>При содействии службы занятости в июне 2019 года трудоустроено 54  подростка</t>
  </si>
  <si>
    <t>Летний  период 2019 г</t>
  </si>
  <si>
    <t>На 1 июля 2019 года  количество воспитанников, посещающих дошкольные образовательные учреждения, составляет 6230 человек. Состоит в очереди на получение места в муниципальных дошкольных образовательных учреждениях - 459 детей в возрасте от 1.5 до 3 лет.  Предоставлено 1243 путевки в образовательные учреждения, реализующие основную образовательную программу дошкольного образования. Услуга оказывается в полном объеме.</t>
  </si>
  <si>
    <t>Оплата труда работников с начислениями на оплату труда составила 237741,1 тыс. руб. Достигнут целевой показатель по средней заработной плате педагогических работников муниципальных бюджетных дошкольных образовательных учреждений города Воткинска -  27 656,90 рублей/месяц.   Приобретение игрушек на сумму 811,8 тыс. рублей.</t>
  </si>
  <si>
    <t>Оплата труда работников с начислениями на оплату труда. Достижение целевого показателя по средрней заработной плате педагогических работников (24 860,00 руб./мес.). Приобретение учебников, учебных пособий, средств обучения, игр и игрушек.</t>
  </si>
  <si>
    <t>Уплата налога на имущество за 2019 год в ноябре 2018 года</t>
  </si>
  <si>
    <t xml:space="preserve">Оплачен налог на имущество за 2019 год в ноябре 2018 года  в сумме 15 143,9 тыс. руб. </t>
  </si>
  <si>
    <t>Выплата компенсации части родительской платы за содержание ребенка в муниципальных дошкольных образовательных организациях города Воткинска за 4 кв.2018 года и  1кв. 2019 года в полном объеме на сумму 5 780,7 тыс. руб.</t>
  </si>
  <si>
    <t>Курсы повышения квалификации на 2019 год запланированы для  176 человек,  на отчетную дату прошли курсы за счет выделенных средств 116 педагога на сумму 207,1 тыс. рублей.</t>
  </si>
  <si>
    <t xml:space="preserve">В июне 2019 года в двух санаториях г. Воткинска оздоровлено 249 детей с 6 до 14 лет  </t>
  </si>
  <si>
    <t>Выполнено. Налоги уплачены в декабре 2018 года</t>
  </si>
  <si>
    <t>Повышение квалификации на 2019 год запланировано для 176 человек .            За отчетный период курсы   прошли 132 педагогических работника. 16 человек прошли переподготовку по направлению "Педагогика" на сумму 207,1 тыс.рублей</t>
  </si>
  <si>
    <t>Обеспечено  питанием 80 учащихся 1-11-х классов общеобразовательных учреждений из малообеспеченных семей (кроме детей из многодетных малообеспеченных семей). Выполняется.</t>
  </si>
  <si>
    <t>Обеспечено питание 5095 учащихся витаминизированным молоком и кулинарным изделием. Выполняется.</t>
  </si>
  <si>
    <t>Частичное возмещение стоимости путевки предоставлено на общую сумму 71  тысяч 960 рублей</t>
  </si>
  <si>
    <t>Информация о предоставлении услуг  размещается  на официальном сайте учреждений. Выполняется.</t>
  </si>
  <si>
    <t xml:space="preserve">В первом полугодии 2019 года за счет средств республиканского и местного бюджетов организовано льготное  питание для 5410 учащихся, что составляет 48% от общего состава школьников, в том числе:- учащиеся из малообеспеченных семей – 60;
- учащиеся из классов ЗПР(ОВЗ) – 255;
  - обеспечение питанием учащихся кулинарным изделием -5095 человек. Выполняется.
</t>
  </si>
  <si>
    <t xml:space="preserve">                        Х</t>
  </si>
  <si>
    <t>Значение показателя возросло, так как увеличилось количество педагогов, получивших ктегории в установленном порядке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</si>
</sst>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00"/>
    <numFmt numFmtId="182" formatCode="#,##0.0000"/>
    <numFmt numFmtId="183" formatCode="0.0000000"/>
    <numFmt numFmtId="184" formatCode="0.000000"/>
    <numFmt numFmtId="185" formatCode="0.00000"/>
    <numFmt numFmtId="186" formatCode="0.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.5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8.5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Times New Roman"/>
      <family val="1"/>
    </font>
    <font>
      <b/>
      <sz val="16"/>
      <color indexed="8"/>
      <name val="Calibri"/>
      <family val="2"/>
    </font>
    <font>
      <sz val="8"/>
      <color indexed="9"/>
      <name val="Times New Roman"/>
      <family val="1"/>
    </font>
    <font>
      <sz val="12"/>
      <color indexed="8"/>
      <name val="Times New Roman"/>
      <family val="1"/>
    </font>
    <font>
      <sz val="8.5"/>
      <color indexed="10"/>
      <name val="Times New Roman"/>
      <family val="1"/>
    </font>
    <font>
      <sz val="8.5"/>
      <name val="Calibri"/>
      <family val="2"/>
    </font>
    <font>
      <sz val="10"/>
      <color indexed="10"/>
      <name val="Times New Roman"/>
      <family val="1"/>
    </font>
    <font>
      <sz val="16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8.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2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9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C00000"/>
      <name val="Times New Roman"/>
      <family val="1"/>
    </font>
    <font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8.5"/>
      <color rgb="FFFF0000"/>
      <name val="Times New Roman"/>
      <family val="1"/>
    </font>
    <font>
      <sz val="8.5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>
      <alignment vertical="top" wrapText="1"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2" applyNumberFormat="0" applyAlignment="0" applyProtection="0"/>
    <xf numFmtId="0" fontId="77" fillId="27" borderId="3" applyNumberFormat="0" applyAlignment="0" applyProtection="0"/>
    <xf numFmtId="0" fontId="78" fillId="27" borderId="2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28" borderId="8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0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top"/>
    </xf>
    <xf numFmtId="0" fontId="83" fillId="0" borderId="0" xfId="0" applyFont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4" fillId="0" borderId="0" xfId="0" applyFont="1" applyAlignment="1">
      <alignment/>
    </xf>
    <xf numFmtId="4" fontId="95" fillId="0" borderId="0" xfId="0" applyNumberFormat="1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0" fillId="0" borderId="0" xfId="0" applyAlignment="1">
      <alignment vertical="top"/>
    </xf>
    <xf numFmtId="0" fontId="97" fillId="0" borderId="0" xfId="0" applyNumberFormat="1" applyFont="1" applyAlignment="1">
      <alignment horizontal="left"/>
    </xf>
    <xf numFmtId="0" fontId="98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72" fontId="0" fillId="0" borderId="0" xfId="0" applyNumberFormat="1" applyFill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99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172" fontId="12" fillId="33" borderId="11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/>
    </xf>
    <xf numFmtId="49" fontId="100" fillId="0" borderId="11" xfId="0" applyNumberFormat="1" applyFont="1" applyBorder="1" applyAlignment="1">
      <alignment/>
    </xf>
    <xf numFmtId="0" fontId="100" fillId="0" borderId="11" xfId="0" applyFont="1" applyBorder="1" applyAlignment="1">
      <alignment/>
    </xf>
    <xf numFmtId="0" fontId="100" fillId="0" borderId="11" xfId="0" applyFont="1" applyFill="1" applyBorder="1" applyAlignment="1">
      <alignment horizontal="center" vertical="top"/>
    </xf>
    <xf numFmtId="172" fontId="3" fillId="33" borderId="11" xfId="0" applyNumberFormat="1" applyFont="1" applyFill="1" applyBorder="1" applyAlignment="1">
      <alignment horizontal="center" vertical="top"/>
    </xf>
    <xf numFmtId="172" fontId="4" fillId="33" borderId="11" xfId="0" applyNumberFormat="1" applyFont="1" applyFill="1" applyBorder="1" applyAlignment="1">
      <alignment horizontal="center" vertical="top"/>
    </xf>
    <xf numFmtId="4" fontId="101" fillId="0" borderId="0" xfId="0" applyNumberFormat="1" applyFont="1" applyBorder="1" applyAlignment="1">
      <alignment horizontal="center" vertical="center" wrapText="1"/>
    </xf>
    <xf numFmtId="172" fontId="14" fillId="33" borderId="11" xfId="0" applyNumberFormat="1" applyFont="1" applyFill="1" applyBorder="1" applyAlignment="1">
      <alignment horizontal="center" vertical="top" shrinkToFit="1"/>
    </xf>
    <xf numFmtId="172" fontId="13" fillId="33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172" fontId="8" fillId="33" borderId="11" xfId="0" applyNumberFormat="1" applyFont="1" applyFill="1" applyBorder="1" applyAlignment="1">
      <alignment horizontal="center" vertical="top" wrapText="1"/>
    </xf>
    <xf numFmtId="172" fontId="12" fillId="0" borderId="11" xfId="0" applyNumberFormat="1" applyFont="1" applyFill="1" applyBorder="1" applyAlignment="1">
      <alignment horizontal="right" vertical="top"/>
    </xf>
    <xf numFmtId="0" fontId="102" fillId="0" borderId="11" xfId="0" applyFont="1" applyBorder="1" applyAlignment="1">
      <alignment/>
    </xf>
    <xf numFmtId="172" fontId="12" fillId="0" borderId="11" xfId="0" applyNumberFormat="1" applyFont="1" applyFill="1" applyBorder="1" applyAlignment="1">
      <alignment horizontal="center" vertical="top"/>
    </xf>
    <xf numFmtId="0" fontId="102" fillId="0" borderId="11" xfId="0" applyFont="1" applyBorder="1" applyAlignment="1">
      <alignment vertical="top"/>
    </xf>
    <xf numFmtId="172" fontId="12" fillId="33" borderId="11" xfId="0" applyNumberFormat="1" applyFont="1" applyFill="1" applyBorder="1" applyAlignment="1">
      <alignment horizontal="center" vertical="top" wrapText="1"/>
    </xf>
    <xf numFmtId="174" fontId="102" fillId="0" borderId="11" xfId="0" applyNumberFormat="1" applyFont="1" applyFill="1" applyBorder="1" applyAlignment="1">
      <alignment vertical="top"/>
    </xf>
    <xf numFmtId="0" fontId="102" fillId="0" borderId="11" xfId="0" applyFont="1" applyFill="1" applyBorder="1" applyAlignment="1">
      <alignment vertical="top"/>
    </xf>
    <xf numFmtId="49" fontId="102" fillId="0" borderId="11" xfId="0" applyNumberFormat="1" applyFont="1" applyFill="1" applyBorder="1" applyAlignment="1">
      <alignment vertical="top"/>
    </xf>
    <xf numFmtId="0" fontId="12" fillId="0" borderId="13" xfId="0" applyFont="1" applyFill="1" applyBorder="1" applyAlignment="1">
      <alignment horizontal="center" vertical="top" wrapText="1"/>
    </xf>
    <xf numFmtId="172" fontId="13" fillId="0" borderId="11" xfId="0" applyNumberFormat="1" applyFont="1" applyFill="1" applyBorder="1" applyAlignment="1">
      <alignment horizontal="center" vertical="top" wrapText="1"/>
    </xf>
    <xf numFmtId="172" fontId="12" fillId="0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horizontal="right" vertical="top" shrinkToFit="1"/>
    </xf>
    <xf numFmtId="0" fontId="12" fillId="0" borderId="11" xfId="0" applyFont="1" applyBorder="1" applyAlignment="1">
      <alignment horizontal="left" wrapText="1"/>
    </xf>
    <xf numFmtId="0" fontId="102" fillId="0" borderId="13" xfId="0" applyFont="1" applyBorder="1" applyAlignment="1">
      <alignment vertical="top"/>
    </xf>
    <xf numFmtId="172" fontId="103" fillId="0" borderId="11" xfId="0" applyNumberFormat="1" applyFont="1" applyBorder="1" applyAlignment="1">
      <alignment vertical="top"/>
    </xf>
    <xf numFmtId="0" fontId="100" fillId="0" borderId="11" xfId="0" applyFont="1" applyBorder="1" applyAlignment="1">
      <alignment horizontal="center" vertical="top"/>
    </xf>
    <xf numFmtId="0" fontId="102" fillId="0" borderId="13" xfId="0" applyFont="1" applyFill="1" applyBorder="1" applyAlignment="1">
      <alignment vertical="top"/>
    </xf>
    <xf numFmtId="49" fontId="102" fillId="0" borderId="13" xfId="0" applyNumberFormat="1" applyFont="1" applyFill="1" applyBorder="1" applyAlignment="1">
      <alignment vertical="top"/>
    </xf>
    <xf numFmtId="174" fontId="102" fillId="0" borderId="13" xfId="0" applyNumberFormat="1" applyFont="1" applyFill="1" applyBorder="1" applyAlignment="1">
      <alignment vertical="top"/>
    </xf>
    <xf numFmtId="49" fontId="13" fillId="33" borderId="11" xfId="0" applyNumberFormat="1" applyFont="1" applyFill="1" applyBorder="1" applyAlignment="1">
      <alignment horizontal="center" vertical="top"/>
    </xf>
    <xf numFmtId="49" fontId="12" fillId="33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top"/>
    </xf>
    <xf numFmtId="0" fontId="102" fillId="0" borderId="13" xfId="0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0" fillId="0" borderId="11" xfId="0" applyBorder="1" applyAlignment="1">
      <alignment/>
    </xf>
    <xf numFmtId="0" fontId="105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vertical="top" wrapText="1"/>
    </xf>
    <xf numFmtId="172" fontId="12" fillId="0" borderId="16" xfId="0" applyNumberFormat="1" applyFont="1" applyFill="1" applyBorder="1" applyAlignment="1">
      <alignment horizontal="right" vertical="top"/>
    </xf>
    <xf numFmtId="172" fontId="13" fillId="33" borderId="13" xfId="0" applyNumberFormat="1" applyFont="1" applyFill="1" applyBorder="1" applyAlignment="1">
      <alignment horizontal="center" vertical="top" wrapText="1"/>
    </xf>
    <xf numFmtId="172" fontId="15" fillId="0" borderId="11" xfId="0" applyNumberFormat="1" applyFont="1" applyFill="1" applyBorder="1" applyAlignment="1">
      <alignment horizontal="right" vertical="top" shrinkToFit="1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left" vertical="top" wrapText="1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172" fontId="12" fillId="33" borderId="15" xfId="0" applyNumberFormat="1" applyFont="1" applyFill="1" applyBorder="1" applyAlignment="1">
      <alignment horizontal="center" vertical="top"/>
    </xf>
    <xf numFmtId="174" fontId="12" fillId="0" borderId="11" xfId="0" applyNumberFormat="1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172" fontId="13" fillId="33" borderId="20" xfId="0" applyNumberFormat="1" applyFont="1" applyFill="1" applyBorder="1" applyAlignment="1">
      <alignment horizontal="center" vertical="top" wrapText="1"/>
    </xf>
    <xf numFmtId="0" fontId="103" fillId="0" borderId="11" xfId="0" applyFont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0" fontId="102" fillId="0" borderId="11" xfId="0" applyFont="1" applyBorder="1" applyAlignment="1">
      <alignment horizontal="center" vertical="top"/>
    </xf>
    <xf numFmtId="172" fontId="103" fillId="0" borderId="11" xfId="0" applyNumberFormat="1" applyFont="1" applyBorder="1" applyAlignment="1">
      <alignment horizontal="center" vertical="top"/>
    </xf>
    <xf numFmtId="174" fontId="103" fillId="0" borderId="11" xfId="0" applyNumberFormat="1" applyFont="1" applyBorder="1" applyAlignment="1">
      <alignment horizontal="center" vertical="top"/>
    </xf>
    <xf numFmtId="49" fontId="102" fillId="0" borderId="11" xfId="0" applyNumberFormat="1" applyFont="1" applyBorder="1" applyAlignment="1">
      <alignment/>
    </xf>
    <xf numFmtId="0" fontId="102" fillId="0" borderId="11" xfId="0" applyFont="1" applyFill="1" applyBorder="1" applyAlignment="1">
      <alignment vertical="top" wrapText="1"/>
    </xf>
    <xf numFmtId="0" fontId="102" fillId="0" borderId="11" xfId="0" applyFont="1" applyFill="1" applyBorder="1" applyAlignment="1">
      <alignment horizontal="center" vertical="top"/>
    </xf>
    <xf numFmtId="49" fontId="102" fillId="0" borderId="11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vertical="top" wrapText="1"/>
    </xf>
    <xf numFmtId="172" fontId="103" fillId="0" borderId="20" xfId="0" applyNumberFormat="1" applyFont="1" applyBorder="1" applyAlignment="1">
      <alignment vertical="top"/>
    </xf>
    <xf numFmtId="0" fontId="103" fillId="0" borderId="20" xfId="0" applyFont="1" applyBorder="1" applyAlignment="1">
      <alignment vertical="top"/>
    </xf>
    <xf numFmtId="49" fontId="102" fillId="0" borderId="11" xfId="0" applyNumberFormat="1" applyFont="1" applyBorder="1" applyAlignment="1">
      <alignment/>
    </xf>
    <xf numFmtId="0" fontId="102" fillId="0" borderId="11" xfId="0" applyFont="1" applyBorder="1" applyAlignment="1">
      <alignment/>
    </xf>
    <xf numFmtId="0" fontId="103" fillId="0" borderId="11" xfId="0" applyFont="1" applyBorder="1" applyAlignment="1">
      <alignment wrapText="1"/>
    </xf>
    <xf numFmtId="0" fontId="103" fillId="0" borderId="11" xfId="0" applyFont="1" applyBorder="1" applyAlignment="1">
      <alignment/>
    </xf>
    <xf numFmtId="0" fontId="102" fillId="0" borderId="11" xfId="0" applyFont="1" applyBorder="1" applyAlignment="1">
      <alignment vertical="top" wrapText="1"/>
    </xf>
    <xf numFmtId="174" fontId="103" fillId="0" borderId="11" xfId="0" applyNumberFormat="1" applyFont="1" applyBorder="1" applyAlignment="1">
      <alignment vertical="top"/>
    </xf>
    <xf numFmtId="172" fontId="13" fillId="0" borderId="1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172" fontId="10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 wrapText="1"/>
    </xf>
    <xf numFmtId="172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 wrapText="1" indent="1"/>
    </xf>
    <xf numFmtId="172" fontId="9" fillId="0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172" fontId="10" fillId="33" borderId="13" xfId="0" applyNumberFormat="1" applyFont="1" applyFill="1" applyBorder="1" applyAlignment="1">
      <alignment vertical="center"/>
    </xf>
    <xf numFmtId="172" fontId="9" fillId="33" borderId="13" xfId="0" applyNumberFormat="1" applyFont="1" applyFill="1" applyBorder="1" applyAlignment="1">
      <alignment vertical="center"/>
    </xf>
    <xf numFmtId="0" fontId="106" fillId="0" borderId="11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justify"/>
    </xf>
    <xf numFmtId="172" fontId="4" fillId="33" borderId="13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72" fontId="20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0" fontId="104" fillId="3" borderId="0" xfId="0" applyFont="1" applyFill="1" applyAlignment="1">
      <alignment/>
    </xf>
    <xf numFmtId="4" fontId="3" fillId="3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horizontal="center" vertical="center"/>
    </xf>
    <xf numFmtId="2" fontId="20" fillId="3" borderId="0" xfId="61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/>
    </xf>
    <xf numFmtId="0" fontId="16" fillId="3" borderId="15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/>
    </xf>
    <xf numFmtId="49" fontId="2" fillId="3" borderId="15" xfId="0" applyNumberFormat="1" applyFont="1" applyFill="1" applyBorder="1" applyAlignment="1">
      <alignment horizontal="justify" vertical="center"/>
    </xf>
    <xf numFmtId="0" fontId="2" fillId="3" borderId="21" xfId="0" applyFont="1" applyFill="1" applyBorder="1" applyAlignment="1">
      <alignment horizontal="justify" vertical="center" wrapText="1"/>
    </xf>
    <xf numFmtId="0" fontId="93" fillId="3" borderId="11" xfId="0" applyFont="1" applyFill="1" applyBorder="1" applyAlignment="1">
      <alignment/>
    </xf>
    <xf numFmtId="0" fontId="19" fillId="3" borderId="15" xfId="0" applyFont="1" applyFill="1" applyBorder="1" applyAlignment="1">
      <alignment horizontal="justify" vertical="center" wrapText="1"/>
    </xf>
    <xf numFmtId="49" fontId="19" fillId="0" borderId="15" xfId="0" applyNumberFormat="1" applyFont="1" applyFill="1" applyBorder="1" applyAlignment="1">
      <alignment horizontal="justify" vertical="center"/>
    </xf>
    <xf numFmtId="49" fontId="19" fillId="3" borderId="15" xfId="0" applyNumberFormat="1" applyFont="1" applyFill="1" applyBorder="1" applyAlignment="1">
      <alignment horizontal="justify" vertical="center"/>
    </xf>
    <xf numFmtId="0" fontId="19" fillId="3" borderId="15" xfId="0" applyFont="1" applyFill="1" applyBorder="1" applyAlignment="1">
      <alignment horizontal="justify" vertical="center"/>
    </xf>
    <xf numFmtId="0" fontId="28" fillId="3" borderId="15" xfId="0" applyFont="1" applyFill="1" applyBorder="1" applyAlignment="1">
      <alignment horizontal="justify" vertical="center" wrapText="1"/>
    </xf>
    <xf numFmtId="0" fontId="28" fillId="3" borderId="21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8" fillId="3" borderId="15" xfId="0" applyFont="1" applyFill="1" applyBorder="1" applyAlignment="1">
      <alignment horizontal="justify" vertical="center"/>
    </xf>
    <xf numFmtId="49" fontId="16" fillId="0" borderId="15" xfId="0" applyNumberFormat="1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/>
    </xf>
    <xf numFmtId="3" fontId="4" fillId="33" borderId="13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0" fontId="3" fillId="33" borderId="14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center"/>
    </xf>
    <xf numFmtId="0" fontId="93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172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top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3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174" fontId="6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2" fontId="20" fillId="0" borderId="15" xfId="0" applyNumberFormat="1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/>
    </xf>
    <xf numFmtId="0" fontId="16" fillId="0" borderId="15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72" fontId="3" fillId="0" borderId="15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180" fontId="3" fillId="33" borderId="11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24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81" fontId="97" fillId="0" borderId="11" xfId="0" applyNumberFormat="1" applyFont="1" applyFill="1" applyBorder="1" applyAlignment="1">
      <alignment vertical="center"/>
    </xf>
    <xf numFmtId="0" fontId="104" fillId="0" borderId="0" xfId="0" applyFont="1" applyFill="1" applyAlignment="1">
      <alignment/>
    </xf>
    <xf numFmtId="0" fontId="10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181" fontId="27" fillId="0" borderId="28" xfId="0" applyNumberFormat="1" applyFont="1" applyFill="1" applyBorder="1" applyAlignment="1">
      <alignment horizontal="center" vertical="center" wrapText="1"/>
    </xf>
    <xf numFmtId="174" fontId="27" fillId="0" borderId="2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justify" vertical="center"/>
    </xf>
    <xf numFmtId="0" fontId="108" fillId="33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11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106" fillId="33" borderId="1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justify" vertical="center"/>
    </xf>
    <xf numFmtId="0" fontId="106" fillId="33" borderId="13" xfId="0" applyFont="1" applyFill="1" applyBorder="1" applyAlignment="1">
      <alignment/>
    </xf>
    <xf numFmtId="0" fontId="106" fillId="0" borderId="13" xfId="0" applyFont="1" applyBorder="1" applyAlignment="1">
      <alignment/>
    </xf>
    <xf numFmtId="0" fontId="106" fillId="33" borderId="11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justify" vertical="center"/>
    </xf>
    <xf numFmtId="0" fontId="33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 wrapText="1"/>
    </xf>
    <xf numFmtId="0" fontId="106" fillId="0" borderId="11" xfId="0" applyFont="1" applyFill="1" applyBorder="1" applyAlignment="1">
      <alignment/>
    </xf>
    <xf numFmtId="0" fontId="4" fillId="0" borderId="15" xfId="0" applyFont="1" applyFill="1" applyBorder="1" applyAlignment="1">
      <alignment horizontal="justify" vertical="center" wrapText="1"/>
    </xf>
    <xf numFmtId="49" fontId="2" fillId="33" borderId="15" xfId="0" applyNumberFormat="1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49" fontId="93" fillId="33" borderId="15" xfId="0" applyNumberFormat="1" applyFont="1" applyFill="1" applyBorder="1" applyAlignment="1">
      <alignment horizontal="justify" vertical="center"/>
    </xf>
    <xf numFmtId="0" fontId="93" fillId="33" borderId="15" xfId="0" applyFont="1" applyFill="1" applyBorder="1" applyAlignment="1">
      <alignment horizontal="justify" vertical="center" wrapText="1"/>
    </xf>
    <xf numFmtId="0" fontId="93" fillId="33" borderId="21" xfId="0" applyFont="1" applyFill="1" applyBorder="1" applyAlignment="1">
      <alignment horizontal="justify" vertical="center" wrapText="1"/>
    </xf>
    <xf numFmtId="0" fontId="93" fillId="33" borderId="11" xfId="0" applyFont="1" applyFill="1" applyBorder="1" applyAlignment="1">
      <alignment horizontal="justify" vertical="center" wrapText="1"/>
    </xf>
    <xf numFmtId="0" fontId="93" fillId="33" borderId="24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24" xfId="0" applyFont="1" applyFill="1" applyBorder="1" applyAlignment="1">
      <alignment horizontal="justify" vertical="center" wrapText="1"/>
    </xf>
    <xf numFmtId="0" fontId="109" fillId="33" borderId="15" xfId="0" applyFont="1" applyFill="1" applyBorder="1" applyAlignment="1">
      <alignment horizontal="justify" vertical="center" wrapText="1"/>
    </xf>
    <xf numFmtId="0" fontId="93" fillId="33" borderId="21" xfId="0" applyFont="1" applyFill="1" applyBorder="1" applyAlignment="1">
      <alignment horizontal="justify" vertical="center"/>
    </xf>
    <xf numFmtId="0" fontId="93" fillId="33" borderId="11" xfId="0" applyFont="1" applyFill="1" applyBorder="1" applyAlignment="1">
      <alignment horizontal="justify" vertical="center"/>
    </xf>
    <xf numFmtId="0" fontId="16" fillId="33" borderId="21" xfId="0" applyFont="1" applyFill="1" applyBorder="1" applyAlignment="1">
      <alignment horizontal="justify" vertical="center" wrapText="1"/>
    </xf>
    <xf numFmtId="49" fontId="16" fillId="33" borderId="15" xfId="0" applyNumberFormat="1" applyFont="1" applyFill="1" applyBorder="1" applyAlignment="1">
      <alignment horizontal="justify" vertical="center" wrapText="1"/>
    </xf>
    <xf numFmtId="49" fontId="19" fillId="33" borderId="15" xfId="0" applyNumberFormat="1" applyFont="1" applyFill="1" applyBorder="1" applyAlignment="1">
      <alignment horizontal="justify" vertical="center"/>
    </xf>
    <xf numFmtId="0" fontId="19" fillId="33" borderId="15" xfId="0" applyFont="1" applyFill="1" applyBorder="1" applyAlignment="1">
      <alignment horizontal="justify" vertical="center"/>
    </xf>
    <xf numFmtId="0" fontId="2" fillId="33" borderId="15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justify" vertical="center"/>
    </xf>
    <xf numFmtId="0" fontId="33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justify" vertical="center"/>
    </xf>
    <xf numFmtId="0" fontId="5" fillId="33" borderId="15" xfId="0" applyFont="1" applyFill="1" applyBorder="1" applyAlignment="1">
      <alignment horizontal="justify" vertical="center"/>
    </xf>
    <xf numFmtId="0" fontId="5" fillId="33" borderId="21" xfId="0" applyFont="1" applyFill="1" applyBorder="1" applyAlignment="1">
      <alignment horizontal="justify" vertical="center"/>
    </xf>
    <xf numFmtId="0" fontId="5" fillId="33" borderId="11" xfId="0" applyFont="1" applyFill="1" applyBorder="1" applyAlignment="1">
      <alignment horizontal="justify" vertical="center"/>
    </xf>
    <xf numFmtId="0" fontId="5" fillId="33" borderId="24" xfId="0" applyFont="1" applyFill="1" applyBorder="1" applyAlignment="1">
      <alignment horizontal="justify" vertical="center"/>
    </xf>
    <xf numFmtId="0" fontId="93" fillId="0" borderId="11" xfId="0" applyFont="1" applyFill="1" applyBorder="1" applyAlignment="1">
      <alignment horizontal="justify" vertical="center" wrapText="1"/>
    </xf>
    <xf numFmtId="0" fontId="28" fillId="33" borderId="15" xfId="0" applyFont="1" applyFill="1" applyBorder="1" applyAlignment="1">
      <alignment horizontal="justify" vertical="center" wrapText="1"/>
    </xf>
    <xf numFmtId="0" fontId="19" fillId="33" borderId="15" xfId="0" applyFont="1" applyFill="1" applyBorder="1" applyAlignment="1">
      <alignment horizontal="justify" vertical="center" wrapText="1"/>
    </xf>
    <xf numFmtId="0" fontId="28" fillId="33" borderId="21" xfId="0" applyFont="1" applyFill="1" applyBorder="1" applyAlignment="1">
      <alignment horizontal="justify" vertical="center" wrapText="1"/>
    </xf>
    <xf numFmtId="0" fontId="19" fillId="33" borderId="21" xfId="0" applyFont="1" applyFill="1" applyBorder="1" applyAlignment="1">
      <alignment horizontal="justify" vertical="center"/>
    </xf>
    <xf numFmtId="0" fontId="2" fillId="33" borderId="20" xfId="0" applyFont="1" applyFill="1" applyBorder="1" applyAlignment="1">
      <alignment horizontal="justify" vertical="center" wrapText="1"/>
    </xf>
    <xf numFmtId="0" fontId="93" fillId="33" borderId="30" xfId="0" applyFont="1" applyFill="1" applyBorder="1" applyAlignment="1">
      <alignment horizontal="justify" vertical="center" wrapText="1"/>
    </xf>
    <xf numFmtId="172" fontId="97" fillId="33" borderId="11" xfId="0" applyNumberFormat="1" applyFont="1" applyFill="1" applyBorder="1" applyAlignment="1">
      <alignment horizontal="center" vertical="center"/>
    </xf>
    <xf numFmtId="0" fontId="104" fillId="33" borderId="0" xfId="0" applyFont="1" applyFill="1" applyAlignment="1">
      <alignment/>
    </xf>
    <xf numFmtId="49" fontId="19" fillId="33" borderId="15" xfId="0" applyNumberFormat="1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49" fontId="23" fillId="33" borderId="23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top"/>
    </xf>
    <xf numFmtId="0" fontId="16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justify" vertical="center"/>
    </xf>
    <xf numFmtId="0" fontId="16" fillId="33" borderId="25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justify" vertical="center" wrapText="1"/>
    </xf>
    <xf numFmtId="0" fontId="33" fillId="33" borderId="14" xfId="0" applyFont="1" applyFill="1" applyBorder="1" applyAlignment="1">
      <alignment horizontal="justify" vertical="center" wrapText="1"/>
    </xf>
    <xf numFmtId="49" fontId="106" fillId="33" borderId="15" xfId="0" applyNumberFormat="1" applyFont="1" applyFill="1" applyBorder="1" applyAlignment="1">
      <alignment horizontal="justify" vertical="center"/>
    </xf>
    <xf numFmtId="0" fontId="106" fillId="33" borderId="15" xfId="0" applyFont="1" applyFill="1" applyBorder="1" applyAlignment="1">
      <alignment horizontal="justify" vertical="center" wrapText="1"/>
    </xf>
    <xf numFmtId="0" fontId="106" fillId="33" borderId="21" xfId="0" applyFont="1" applyFill="1" applyBorder="1" applyAlignment="1">
      <alignment horizontal="justify" vertical="center"/>
    </xf>
    <xf numFmtId="0" fontId="106" fillId="33" borderId="11" xfId="0" applyFont="1" applyFill="1" applyBorder="1" applyAlignment="1">
      <alignment horizontal="justify" vertical="center"/>
    </xf>
    <xf numFmtId="0" fontId="106" fillId="33" borderId="24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19" fillId="33" borderId="21" xfId="0" applyFont="1" applyFill="1" applyBorder="1" applyAlignment="1">
      <alignment horizontal="justify" vertical="center" wrapText="1"/>
    </xf>
    <xf numFmtId="49" fontId="16" fillId="33" borderId="0" xfId="0" applyNumberFormat="1" applyFont="1" applyFill="1" applyBorder="1" applyAlignment="1">
      <alignment horizontal="justify" vertical="center" wrapText="1"/>
    </xf>
    <xf numFmtId="0" fontId="16" fillId="33" borderId="11" xfId="0" applyFont="1" applyFill="1" applyBorder="1" applyAlignment="1">
      <alignment horizontal="justify" vertical="center" wrapText="1"/>
    </xf>
    <xf numFmtId="0" fontId="28" fillId="33" borderId="11" xfId="0" applyFont="1" applyFill="1" applyBorder="1" applyAlignment="1">
      <alignment horizontal="justify" vertical="center" wrapText="1"/>
    </xf>
    <xf numFmtId="0" fontId="110" fillId="33" borderId="0" xfId="0" applyFont="1" applyFill="1" applyAlignment="1">
      <alignment horizontal="justify" vertical="center"/>
    </xf>
    <xf numFmtId="172" fontId="3" fillId="33" borderId="14" xfId="0" applyNumberFormat="1" applyFont="1" applyFill="1" applyBorder="1" applyAlignment="1">
      <alignment horizontal="center" vertical="center"/>
    </xf>
    <xf numFmtId="49" fontId="97" fillId="33" borderId="15" xfId="0" applyNumberFormat="1" applyFont="1" applyFill="1" applyBorder="1" applyAlignment="1">
      <alignment horizontal="center" vertical="center"/>
    </xf>
    <xf numFmtId="0" fontId="97" fillId="33" borderId="15" xfId="0" applyFont="1" applyFill="1" applyBorder="1" applyAlignment="1">
      <alignment horizontal="center" vertical="center"/>
    </xf>
    <xf numFmtId="0" fontId="97" fillId="33" borderId="21" xfId="0" applyFont="1" applyFill="1" applyBorder="1" applyAlignment="1">
      <alignment horizontal="left" vertical="top" wrapText="1"/>
    </xf>
    <xf numFmtId="0" fontId="97" fillId="33" borderId="11" xfId="0" applyFont="1" applyFill="1" applyBorder="1" applyAlignment="1">
      <alignment horizontal="center" vertical="center"/>
    </xf>
    <xf numFmtId="0" fontId="97" fillId="33" borderId="22" xfId="0" applyFont="1" applyFill="1" applyBorder="1" applyAlignment="1">
      <alignment horizontal="center" vertical="center"/>
    </xf>
    <xf numFmtId="180" fontId="97" fillId="33" borderId="14" xfId="0" applyNumberFormat="1" applyFont="1" applyFill="1" applyBorder="1" applyAlignment="1">
      <alignment horizontal="center" vertical="center"/>
    </xf>
    <xf numFmtId="174" fontId="106" fillId="0" borderId="11" xfId="0" applyNumberFormat="1" applyFont="1" applyFill="1" applyBorder="1" applyAlignment="1">
      <alignment vertical="center"/>
    </xf>
    <xf numFmtId="0" fontId="33" fillId="33" borderId="11" xfId="0" applyFont="1" applyFill="1" applyBorder="1" applyAlignment="1">
      <alignment horizontal="center"/>
    </xf>
    <xf numFmtId="0" fontId="106" fillId="33" borderId="11" xfId="0" applyFont="1" applyFill="1" applyBorder="1" applyAlignment="1">
      <alignment wrapText="1"/>
    </xf>
    <xf numFmtId="0" fontId="16" fillId="0" borderId="22" xfId="0" applyFont="1" applyFill="1" applyBorder="1" applyAlignment="1">
      <alignment horizontal="justify" vertical="center" wrapText="1"/>
    </xf>
    <xf numFmtId="49" fontId="93" fillId="0" borderId="0" xfId="0" applyNumberFormat="1" applyFont="1" applyFill="1" applyAlignment="1">
      <alignment horizontal="justify" vertical="center"/>
    </xf>
    <xf numFmtId="0" fontId="93" fillId="0" borderId="0" xfId="0" applyFont="1" applyFill="1" applyAlignment="1">
      <alignment horizontal="justify" vertical="center"/>
    </xf>
    <xf numFmtId="0" fontId="19" fillId="0" borderId="14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 wrapText="1"/>
    </xf>
    <xf numFmtId="0" fontId="28" fillId="0" borderId="21" xfId="0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172" fontId="20" fillId="0" borderId="14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/>
    </xf>
    <xf numFmtId="0" fontId="104" fillId="0" borderId="0" xfId="0" applyFont="1" applyFill="1" applyAlignment="1">
      <alignment/>
    </xf>
    <xf numFmtId="181" fontId="104" fillId="0" borderId="0" xfId="0" applyNumberFormat="1" applyFont="1" applyFill="1" applyAlignment="1">
      <alignment/>
    </xf>
    <xf numFmtId="49" fontId="23" fillId="0" borderId="3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97" fillId="0" borderId="28" xfId="0" applyNumberFormat="1" applyFont="1" applyFill="1" applyBorder="1" applyAlignment="1">
      <alignment horizontal="center"/>
    </xf>
    <xf numFmtId="49" fontId="97" fillId="0" borderId="3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justify" vertical="center" wrapText="1"/>
    </xf>
    <xf numFmtId="0" fontId="27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justify" vertical="center" wrapText="1"/>
    </xf>
    <xf numFmtId="0" fontId="27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2" fontId="97" fillId="0" borderId="11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181" fontId="97" fillId="0" borderId="11" xfId="0" applyNumberFormat="1" applyFont="1" applyFill="1" applyBorder="1" applyAlignment="1">
      <alignment wrapText="1"/>
    </xf>
    <xf numFmtId="0" fontId="27" fillId="0" borderId="28" xfId="0" applyFont="1" applyFill="1" applyBorder="1" applyAlignment="1">
      <alignment horizontal="justify" vertical="center" wrapText="1"/>
    </xf>
    <xf numFmtId="181" fontId="97" fillId="0" borderId="20" xfId="0" applyNumberFormat="1" applyFont="1" applyFill="1" applyBorder="1" applyAlignment="1">
      <alignment wrapText="1"/>
    </xf>
    <xf numFmtId="0" fontId="111" fillId="0" borderId="32" xfId="0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vertical="center"/>
    </xf>
    <xf numFmtId="0" fontId="103" fillId="0" borderId="20" xfId="0" applyFont="1" applyBorder="1" applyAlignment="1">
      <alignment vertical="center"/>
    </xf>
    <xf numFmtId="49" fontId="12" fillId="33" borderId="20" xfId="0" applyNumberFormat="1" applyFont="1" applyFill="1" applyBorder="1" applyAlignment="1">
      <alignment horizontal="center" vertical="top"/>
    </xf>
    <xf numFmtId="49" fontId="12" fillId="33" borderId="13" xfId="0" applyNumberFormat="1" applyFont="1" applyFill="1" applyBorder="1" applyAlignment="1">
      <alignment horizontal="center" vertical="top"/>
    </xf>
    <xf numFmtId="49" fontId="13" fillId="33" borderId="20" xfId="0" applyNumberFormat="1" applyFont="1" applyFill="1" applyBorder="1" applyAlignment="1">
      <alignment horizontal="center" vertical="top"/>
    </xf>
    <xf numFmtId="49" fontId="13" fillId="33" borderId="13" xfId="0" applyNumberFormat="1" applyFont="1" applyFill="1" applyBorder="1" applyAlignment="1">
      <alignment horizontal="center" vertical="top"/>
    </xf>
    <xf numFmtId="0" fontId="112" fillId="0" borderId="1" xfId="33" applyNumberFormat="1" applyFont="1" applyProtection="1">
      <alignment vertical="top" wrapText="1"/>
      <protection/>
    </xf>
    <xf numFmtId="0" fontId="113" fillId="0" borderId="1" xfId="33" applyNumberFormat="1" applyFont="1" applyProtection="1">
      <alignment vertical="top" wrapText="1"/>
      <protection/>
    </xf>
    <xf numFmtId="2" fontId="4" fillId="33" borderId="11" xfId="0" applyNumberFormat="1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18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12" xfId="0" applyBorder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justify" vertical="center" wrapText="1"/>
    </xf>
    <xf numFmtId="172" fontId="114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vertical="center" wrapText="1"/>
    </xf>
    <xf numFmtId="0" fontId="97" fillId="0" borderId="11" xfId="0" applyFont="1" applyFill="1" applyBorder="1" applyAlignment="1">
      <alignment vertical="center" wrapText="1"/>
    </xf>
    <xf numFmtId="172" fontId="4" fillId="0" borderId="15" xfId="0" applyNumberFormat="1" applyFont="1" applyFill="1" applyBorder="1" applyAlignment="1">
      <alignment horizontal="center" vertical="center"/>
    </xf>
    <xf numFmtId="174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15" fillId="0" borderId="11" xfId="0" applyFont="1" applyFill="1" applyBorder="1" applyAlignment="1">
      <alignment horizontal="center" vertical="center"/>
    </xf>
    <xf numFmtId="0" fontId="116" fillId="0" borderId="2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97" fillId="0" borderId="11" xfId="0" applyNumberFormat="1" applyFont="1" applyFill="1" applyBorder="1" applyAlignment="1">
      <alignment horizontal="center" vertical="center"/>
    </xf>
    <xf numFmtId="172" fontId="97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93" fillId="0" borderId="15" xfId="0" applyNumberFormat="1" applyFont="1" applyFill="1" applyBorder="1" applyAlignment="1">
      <alignment horizontal="center" vertical="center"/>
    </xf>
    <xf numFmtId="2" fontId="93" fillId="0" borderId="15" xfId="61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4" fontId="33" fillId="0" borderId="11" xfId="0" applyNumberFormat="1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74" fontId="4" fillId="0" borderId="11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97" fillId="0" borderId="15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 wrapText="1"/>
    </xf>
    <xf numFmtId="172" fontId="97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top"/>
    </xf>
    <xf numFmtId="0" fontId="100" fillId="0" borderId="19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vertical="top"/>
    </xf>
    <xf numFmtId="0" fontId="100" fillId="0" borderId="20" xfId="0" applyFont="1" applyFill="1" applyBorder="1" applyAlignment="1">
      <alignment horizontal="center" vertical="top"/>
    </xf>
    <xf numFmtId="0" fontId="100" fillId="0" borderId="19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top"/>
    </xf>
    <xf numFmtId="0" fontId="100" fillId="0" borderId="13" xfId="0" applyFont="1" applyFill="1" applyBorder="1" applyAlignment="1">
      <alignment horizontal="center" vertical="top"/>
    </xf>
    <xf numFmtId="0" fontId="100" fillId="0" borderId="13" xfId="0" applyFont="1" applyBorder="1" applyAlignment="1">
      <alignment horizontal="center" vertical="top"/>
    </xf>
    <xf numFmtId="0" fontId="12" fillId="0" borderId="19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2" fillId="0" borderId="20" xfId="0" applyFont="1" applyFill="1" applyBorder="1" applyAlignment="1">
      <alignment vertical="top" wrapText="1"/>
    </xf>
    <xf numFmtId="0" fontId="102" fillId="0" borderId="19" xfId="0" applyFont="1" applyFill="1" applyBorder="1" applyAlignment="1">
      <alignment vertical="top" wrapText="1"/>
    </xf>
    <xf numFmtId="0" fontId="102" fillId="0" borderId="2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02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02" fillId="0" borderId="20" xfId="0" applyFont="1" applyBorder="1" applyAlignment="1">
      <alignment horizontal="center" vertical="top"/>
    </xf>
    <xf numFmtId="0" fontId="102" fillId="0" borderId="13" xfId="0" applyFont="1" applyBorder="1" applyAlignment="1">
      <alignment vertical="top" wrapText="1"/>
    </xf>
    <xf numFmtId="0" fontId="102" fillId="0" borderId="13" xfId="0" applyFont="1" applyFill="1" applyBorder="1" applyAlignment="1">
      <alignment horizontal="center" vertical="top"/>
    </xf>
    <xf numFmtId="0" fontId="102" fillId="0" borderId="13" xfId="0" applyFont="1" applyBorder="1" applyAlignment="1">
      <alignment horizontal="center" vertical="top"/>
    </xf>
    <xf numFmtId="0" fontId="103" fillId="0" borderId="11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49" fontId="13" fillId="0" borderId="2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0" fontId="103" fillId="0" borderId="11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49" fontId="103" fillId="0" borderId="11" xfId="0" applyNumberFormat="1" applyFont="1" applyBorder="1" applyAlignment="1">
      <alignment vertical="center"/>
    </xf>
    <xf numFmtId="0" fontId="103" fillId="0" borderId="20" xfId="0" applyFont="1" applyBorder="1" applyAlignment="1">
      <alignment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12" fillId="33" borderId="20" xfId="0" applyNumberFormat="1" applyFont="1" applyFill="1" applyBorder="1" applyAlignment="1">
      <alignment horizontal="center" vertical="top"/>
    </xf>
    <xf numFmtId="49" fontId="12" fillId="33" borderId="13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7" fillId="0" borderId="0" xfId="0" applyFont="1" applyAlignment="1">
      <alignment/>
    </xf>
    <xf numFmtId="0" fontId="8" fillId="0" borderId="34" xfId="0" applyFont="1" applyFill="1" applyBorder="1" applyAlignment="1">
      <alignment horizontal="center"/>
    </xf>
    <xf numFmtId="0" fontId="13" fillId="0" borderId="2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3" fillId="33" borderId="20" xfId="0" applyNumberFormat="1" applyFont="1" applyFill="1" applyBorder="1" applyAlignment="1">
      <alignment horizontal="center" vertical="top"/>
    </xf>
    <xf numFmtId="49" fontId="13" fillId="33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33" borderId="20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left" vertical="center" wrapText="1"/>
    </xf>
    <xf numFmtId="49" fontId="10" fillId="33" borderId="20" xfId="0" applyNumberFormat="1" applyFont="1" applyFill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10" fillId="35" borderId="20" xfId="0" applyFont="1" applyFill="1" applyBorder="1" applyAlignment="1">
      <alignment horizontal="left" vertical="center" wrapText="1"/>
    </xf>
    <xf numFmtId="0" fontId="99" fillId="0" borderId="19" xfId="0" applyFont="1" applyBorder="1" applyAlignment="1">
      <alignment horizontal="left" vertical="center" wrapText="1"/>
    </xf>
    <xf numFmtId="0" fontId="98" fillId="0" borderId="0" xfId="0" applyFont="1" applyAlignment="1">
      <alignment horizontal="left"/>
    </xf>
    <xf numFmtId="0" fontId="118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106" fillId="0" borderId="11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106" fillId="33" borderId="11" xfId="0" applyFont="1" applyFill="1" applyBorder="1" applyAlignment="1">
      <alignment/>
    </xf>
    <xf numFmtId="0" fontId="106" fillId="0" borderId="11" xfId="0" applyFont="1" applyBorder="1" applyAlignment="1">
      <alignment/>
    </xf>
    <xf numFmtId="0" fontId="18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/>
    </xf>
    <xf numFmtId="172" fontId="3" fillId="33" borderId="11" xfId="0" applyNumberFormat="1" applyFont="1" applyFill="1" applyBorder="1" applyAlignment="1">
      <alignment horizontal="center" vertical="top" wrapText="1"/>
    </xf>
    <xf numFmtId="0" fontId="19" fillId="3" borderId="35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0" fillId="3" borderId="33" xfId="0" applyFill="1" applyBorder="1" applyAlignment="1">
      <alignment/>
    </xf>
    <xf numFmtId="49" fontId="104" fillId="0" borderId="20" xfId="0" applyNumberFormat="1" applyFont="1" applyFill="1" applyBorder="1" applyAlignment="1">
      <alignment horizontal="center" vertical="top"/>
    </xf>
    <xf numFmtId="49" fontId="104" fillId="0" borderId="19" xfId="0" applyNumberFormat="1" applyFont="1" applyFill="1" applyBorder="1" applyAlignment="1">
      <alignment horizontal="center" vertical="top"/>
    </xf>
    <xf numFmtId="0" fontId="104" fillId="0" borderId="20" xfId="0" applyFont="1" applyFill="1" applyBorder="1" applyAlignment="1">
      <alignment horizontal="center" vertical="top"/>
    </xf>
    <xf numFmtId="0" fontId="104" fillId="0" borderId="19" xfId="0" applyFont="1" applyFill="1" applyBorder="1" applyAlignment="1">
      <alignment horizontal="center" vertical="top"/>
    </xf>
    <xf numFmtId="0" fontId="23" fillId="33" borderId="23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93" fillId="33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cretar\&#1084;&#1086;&#1080;%20&#1076;&#1086;&#1082;&#1091;&#1084;&#1077;&#1085;&#1090;&#1099;\Users\User\Downloads\&#1060;&#1086;&#1088;&#1084;&#1099;&#1086;&#1076;&#1074;%20&#8470;1,2,4-17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4"/>
      <sheetName val="Лист1"/>
    </sheetNames>
    <sheetDataSet>
      <sheetData sheetId="2">
        <row r="21">
          <cell r="I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8"/>
  <sheetViews>
    <sheetView view="pageBreakPreview" zoomScale="40" zoomScaleNormal="60" zoomScaleSheetLayoutView="40" workbookViewId="0" topLeftCell="A76">
      <selection activeCell="O86" sqref="O86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5.8515625" style="0" customWidth="1"/>
    <col min="4" max="5" width="5.00390625" style="0" customWidth="1"/>
    <col min="6" max="6" width="53.140625" style="0" customWidth="1"/>
    <col min="7" max="7" width="35.7109375" style="0" customWidth="1"/>
    <col min="8" max="8" width="8.140625" style="0" customWidth="1"/>
    <col min="9" max="9" width="4.8515625" style="0" customWidth="1"/>
    <col min="10" max="10" width="5.421875" style="0" customWidth="1"/>
    <col min="11" max="11" width="23.00390625" style="18" customWidth="1"/>
    <col min="12" max="12" width="8.28125" style="0" customWidth="1"/>
    <col min="13" max="13" width="20.140625" style="18" customWidth="1"/>
    <col min="14" max="14" width="19.421875" style="0" customWidth="1"/>
    <col min="15" max="15" width="17.421875" style="0" customWidth="1"/>
    <col min="16" max="16" width="22.8515625" style="0" customWidth="1"/>
    <col min="17" max="17" width="20.28125" style="0" customWidth="1"/>
    <col min="18" max="18" width="14.00390625" style="0" customWidth="1"/>
  </cols>
  <sheetData>
    <row r="1" spans="14:17" ht="20.25">
      <c r="N1" s="413"/>
      <c r="O1" s="535" t="s">
        <v>545</v>
      </c>
      <c r="P1" s="535"/>
      <c r="Q1" s="535"/>
    </row>
    <row r="2" spans="14:17" ht="63.75" customHeight="1">
      <c r="N2" s="413"/>
      <c r="O2" s="536" t="s">
        <v>548</v>
      </c>
      <c r="P2" s="536"/>
      <c r="Q2" s="536"/>
    </row>
    <row r="3" spans="14:17" ht="58.5" customHeight="1">
      <c r="N3" s="413"/>
      <c r="O3" s="534" t="s">
        <v>546</v>
      </c>
      <c r="P3" s="534"/>
      <c r="Q3" s="534"/>
    </row>
    <row r="4" spans="14:17" ht="15" customHeight="1">
      <c r="N4" s="413"/>
      <c r="O4" s="534" t="s">
        <v>547</v>
      </c>
      <c r="P4" s="534"/>
      <c r="Q4" s="534"/>
    </row>
    <row r="5" spans="1:33" ht="1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  <c r="AG5" s="1"/>
    </row>
    <row r="6" spans="1:33" ht="18" customHeight="1">
      <c r="A6" s="524" t="s">
        <v>506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"/>
      <c r="AE6" s="2"/>
      <c r="AF6" s="2"/>
      <c r="AG6" s="1"/>
    </row>
    <row r="7" spans="1:17" ht="18.75">
      <c r="A7" s="526" t="s">
        <v>92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</row>
    <row r="8" spans="1:17" ht="96" customHeight="1">
      <c r="A8" s="504" t="s">
        <v>0</v>
      </c>
      <c r="B8" s="505"/>
      <c r="C8" s="505"/>
      <c r="D8" s="505"/>
      <c r="E8" s="506"/>
      <c r="F8" s="507" t="s">
        <v>10</v>
      </c>
      <c r="G8" s="507" t="s">
        <v>11</v>
      </c>
      <c r="H8" s="507" t="s">
        <v>12</v>
      </c>
      <c r="I8" s="507"/>
      <c r="J8" s="507"/>
      <c r="K8" s="507"/>
      <c r="L8" s="507"/>
      <c r="M8" s="507" t="s">
        <v>13</v>
      </c>
      <c r="N8" s="507"/>
      <c r="O8" s="507"/>
      <c r="P8" s="507" t="s">
        <v>32</v>
      </c>
      <c r="Q8" s="507"/>
    </row>
    <row r="9" spans="1:18" ht="133.5" customHeight="1">
      <c r="A9" s="32" t="s">
        <v>3</v>
      </c>
      <c r="B9" s="32" t="s">
        <v>4</v>
      </c>
      <c r="C9" s="32" t="s">
        <v>14</v>
      </c>
      <c r="D9" s="32" t="s">
        <v>15</v>
      </c>
      <c r="E9" s="32" t="s">
        <v>370</v>
      </c>
      <c r="F9" s="540" t="s">
        <v>1</v>
      </c>
      <c r="G9" s="507"/>
      <c r="H9" s="32" t="s">
        <v>5</v>
      </c>
      <c r="I9" s="32" t="s">
        <v>16</v>
      </c>
      <c r="J9" s="32" t="s">
        <v>17</v>
      </c>
      <c r="K9" s="32" t="s">
        <v>18</v>
      </c>
      <c r="L9" s="32" t="s">
        <v>19</v>
      </c>
      <c r="M9" s="32" t="s">
        <v>371</v>
      </c>
      <c r="N9" s="32" t="s">
        <v>372</v>
      </c>
      <c r="O9" s="408" t="s">
        <v>31</v>
      </c>
      <c r="P9" s="32" t="s">
        <v>375</v>
      </c>
      <c r="Q9" s="32" t="s">
        <v>376</v>
      </c>
      <c r="R9" s="31"/>
    </row>
    <row r="10" spans="1:18" ht="48" customHeight="1">
      <c r="A10" s="508" t="s">
        <v>28</v>
      </c>
      <c r="B10" s="517"/>
      <c r="C10" s="511"/>
      <c r="D10" s="511"/>
      <c r="E10" s="511"/>
      <c r="F10" s="522" t="s">
        <v>373</v>
      </c>
      <c r="G10" s="32" t="s">
        <v>20</v>
      </c>
      <c r="H10" s="32"/>
      <c r="I10" s="32"/>
      <c r="J10" s="32"/>
      <c r="K10" s="32"/>
      <c r="L10" s="32"/>
      <c r="M10" s="135">
        <f>M11+M12</f>
        <v>1169246</v>
      </c>
      <c r="N10" s="135">
        <f>N11+N12</f>
        <v>1336264.4999999998</v>
      </c>
      <c r="O10" s="135">
        <f>O11+O12</f>
        <v>668474.1000000001</v>
      </c>
      <c r="P10" s="109">
        <f aca="true" t="shared" si="0" ref="P10:P20">O10/M10*100</f>
        <v>57.17138224120502</v>
      </c>
      <c r="Q10" s="109">
        <f aca="true" t="shared" si="1" ref="Q10:Q29">O10/N10*100</f>
        <v>50.02558251004948</v>
      </c>
      <c r="R10" s="31"/>
    </row>
    <row r="11" spans="1:18" ht="76.5" customHeight="1">
      <c r="A11" s="509"/>
      <c r="B11" s="518"/>
      <c r="C11" s="512"/>
      <c r="D11" s="512"/>
      <c r="E11" s="512"/>
      <c r="F11" s="529"/>
      <c r="G11" s="34" t="s">
        <v>50</v>
      </c>
      <c r="H11" s="32">
        <v>941</v>
      </c>
      <c r="I11" s="32"/>
      <c r="J11" s="32"/>
      <c r="K11" s="32"/>
      <c r="L11" s="32"/>
      <c r="M11" s="135">
        <f>M13+M27+M51+M60+M65+M71</f>
        <v>1122425</v>
      </c>
      <c r="N11" s="135">
        <f>N13+N27+N51+N60+N65+N71</f>
        <v>1289052.9999999998</v>
      </c>
      <c r="O11" s="135">
        <f>O13+O27+O51+O60+O65+O71</f>
        <v>644078.8</v>
      </c>
      <c r="P11" s="109">
        <f t="shared" si="0"/>
        <v>57.38279172327773</v>
      </c>
      <c r="Q11" s="109">
        <f t="shared" si="1"/>
        <v>49.96526907737697</v>
      </c>
      <c r="R11" s="31"/>
    </row>
    <row r="12" spans="1:18" ht="112.5" customHeight="1">
      <c r="A12" s="510"/>
      <c r="B12" s="519"/>
      <c r="C12" s="513"/>
      <c r="D12" s="513"/>
      <c r="E12" s="513"/>
      <c r="F12" s="523"/>
      <c r="G12" s="44" t="s">
        <v>73</v>
      </c>
      <c r="H12" s="32">
        <v>938</v>
      </c>
      <c r="I12" s="32"/>
      <c r="J12" s="32"/>
      <c r="K12" s="32"/>
      <c r="L12" s="32"/>
      <c r="M12" s="135">
        <f>M52+M72</f>
        <v>46821</v>
      </c>
      <c r="N12" s="135">
        <f>N52+N72</f>
        <v>47211.5</v>
      </c>
      <c r="O12" s="135">
        <f>O52+O72</f>
        <v>24395.3</v>
      </c>
      <c r="P12" s="109">
        <f t="shared" si="0"/>
        <v>52.103329702483926</v>
      </c>
      <c r="Q12" s="109">
        <f t="shared" si="1"/>
        <v>51.672367961195896</v>
      </c>
      <c r="R12" s="31"/>
    </row>
    <row r="13" spans="1:17" ht="33" customHeight="1">
      <c r="A13" s="532" t="s">
        <v>28</v>
      </c>
      <c r="B13" s="532" t="s">
        <v>27</v>
      </c>
      <c r="C13" s="532"/>
      <c r="D13" s="532"/>
      <c r="E13" s="397"/>
      <c r="F13" s="538" t="s">
        <v>42</v>
      </c>
      <c r="G13" s="33" t="s">
        <v>20</v>
      </c>
      <c r="H13" s="79"/>
      <c r="I13" s="79"/>
      <c r="J13" s="79"/>
      <c r="K13" s="79"/>
      <c r="L13" s="79"/>
      <c r="M13" s="108">
        <f>M14</f>
        <v>519289.7</v>
      </c>
      <c r="N13" s="108">
        <f>N14</f>
        <v>584274.3999999999</v>
      </c>
      <c r="O13" s="108">
        <f>O14</f>
        <v>293742.2</v>
      </c>
      <c r="P13" s="109">
        <f t="shared" si="0"/>
        <v>56.566151803126466</v>
      </c>
      <c r="Q13" s="109">
        <f t="shared" si="1"/>
        <v>50.27469969589632</v>
      </c>
    </row>
    <row r="14" spans="1:17" ht="69.75" customHeight="1">
      <c r="A14" s="533"/>
      <c r="B14" s="533"/>
      <c r="C14" s="533"/>
      <c r="D14" s="533"/>
      <c r="E14" s="398"/>
      <c r="F14" s="539"/>
      <c r="G14" s="34" t="s">
        <v>50</v>
      </c>
      <c r="H14" s="80" t="s">
        <v>37</v>
      </c>
      <c r="I14" s="80"/>
      <c r="J14" s="80"/>
      <c r="K14" s="80"/>
      <c r="L14" s="80"/>
      <c r="M14" s="69">
        <f>M16+M20+M21+M22+M24+M25+M26+M18+M23</f>
        <v>519289.7</v>
      </c>
      <c r="N14" s="69">
        <f>N16+N20+N21+N22+N24+N25+N26+N18+N23</f>
        <v>584274.3999999999</v>
      </c>
      <c r="O14" s="69">
        <f>O16+O20+O21+O22+O24+O25+O26+O18+O23</f>
        <v>293742.2</v>
      </c>
      <c r="P14" s="54">
        <f t="shared" si="0"/>
        <v>56.566151803126466</v>
      </c>
      <c r="Q14" s="54">
        <f t="shared" si="1"/>
        <v>50.27469969589632</v>
      </c>
    </row>
    <row r="15" spans="1:18" ht="49.5" customHeight="1">
      <c r="A15" s="520" t="s">
        <v>28</v>
      </c>
      <c r="B15" s="520" t="s">
        <v>27</v>
      </c>
      <c r="C15" s="520" t="s">
        <v>28</v>
      </c>
      <c r="D15" s="520"/>
      <c r="E15" s="395"/>
      <c r="F15" s="463" t="s">
        <v>43</v>
      </c>
      <c r="G15" s="81" t="s">
        <v>20</v>
      </c>
      <c r="H15" s="68"/>
      <c r="I15" s="68"/>
      <c r="J15" s="68"/>
      <c r="K15" s="68"/>
      <c r="L15" s="68"/>
      <c r="M15" s="35">
        <f>M16</f>
        <v>496095.2</v>
      </c>
      <c r="N15" s="35">
        <f>N16</f>
        <v>558650.6</v>
      </c>
      <c r="O15" s="35">
        <f>O16</f>
        <v>284106.9</v>
      </c>
      <c r="P15" s="54">
        <f t="shared" si="0"/>
        <v>57.26862505422346</v>
      </c>
      <c r="Q15" s="54">
        <f t="shared" si="1"/>
        <v>50.85591960341581</v>
      </c>
      <c r="R15" s="13"/>
    </row>
    <row r="16" spans="1:20" ht="84" customHeight="1">
      <c r="A16" s="521"/>
      <c r="B16" s="521"/>
      <c r="C16" s="521"/>
      <c r="D16" s="521"/>
      <c r="E16" s="396"/>
      <c r="F16" s="464"/>
      <c r="G16" s="34" t="s">
        <v>50</v>
      </c>
      <c r="H16" s="80" t="s">
        <v>37</v>
      </c>
      <c r="I16" s="80"/>
      <c r="J16" s="80"/>
      <c r="K16" s="80"/>
      <c r="L16" s="80"/>
      <c r="M16" s="69">
        <f>M17+M19</f>
        <v>496095.2</v>
      </c>
      <c r="N16" s="69">
        <f>N17+N19</f>
        <v>558650.6</v>
      </c>
      <c r="O16" s="69">
        <f>O17+O19</f>
        <v>284106.9</v>
      </c>
      <c r="P16" s="54">
        <f t="shared" si="0"/>
        <v>57.26862505422346</v>
      </c>
      <c r="Q16" s="54">
        <f t="shared" si="1"/>
        <v>50.85591960341581</v>
      </c>
      <c r="R16" s="11"/>
      <c r="S16" s="537"/>
      <c r="T16" s="537"/>
    </row>
    <row r="17" spans="1:20" ht="198" customHeight="1">
      <c r="A17" s="80" t="s">
        <v>28</v>
      </c>
      <c r="B17" s="80" t="s">
        <v>27</v>
      </c>
      <c r="C17" s="80" t="s">
        <v>28</v>
      </c>
      <c r="D17" s="80"/>
      <c r="E17" s="80"/>
      <c r="F17" s="81" t="s">
        <v>44</v>
      </c>
      <c r="G17" s="34" t="s">
        <v>50</v>
      </c>
      <c r="H17" s="80" t="s">
        <v>37</v>
      </c>
      <c r="I17" s="80" t="s">
        <v>21</v>
      </c>
      <c r="J17" s="80" t="s">
        <v>28</v>
      </c>
      <c r="K17" s="80" t="s">
        <v>79</v>
      </c>
      <c r="L17" s="85" t="s">
        <v>390</v>
      </c>
      <c r="M17" s="53">
        <v>405989.4</v>
      </c>
      <c r="N17" s="53">
        <v>406395.3</v>
      </c>
      <c r="O17" s="53">
        <v>238552.9</v>
      </c>
      <c r="P17" s="54">
        <f t="shared" si="0"/>
        <v>58.758406007644524</v>
      </c>
      <c r="Q17" s="54">
        <f t="shared" si="1"/>
        <v>58.699719214272406</v>
      </c>
      <c r="R17" s="12"/>
      <c r="S17" s="23"/>
      <c r="T17" s="23"/>
    </row>
    <row r="18" spans="1:20" ht="69" customHeight="1">
      <c r="A18" s="80" t="s">
        <v>28</v>
      </c>
      <c r="B18" s="80" t="s">
        <v>27</v>
      </c>
      <c r="C18" s="80" t="s">
        <v>28</v>
      </c>
      <c r="D18" s="80"/>
      <c r="E18" s="80"/>
      <c r="F18" s="81" t="s">
        <v>348</v>
      </c>
      <c r="G18" s="34" t="s">
        <v>50</v>
      </c>
      <c r="H18" s="80" t="s">
        <v>37</v>
      </c>
      <c r="I18" s="80" t="s">
        <v>21</v>
      </c>
      <c r="J18" s="80" t="s">
        <v>28</v>
      </c>
      <c r="K18" s="80" t="s">
        <v>374</v>
      </c>
      <c r="L18" s="85" t="s">
        <v>391</v>
      </c>
      <c r="M18" s="53">
        <v>6441.1</v>
      </c>
      <c r="N18" s="53">
        <v>6441.1</v>
      </c>
      <c r="O18" s="53">
        <v>3222.4</v>
      </c>
      <c r="P18" s="54">
        <f t="shared" si="0"/>
        <v>50.02872180217665</v>
      </c>
      <c r="Q18" s="54">
        <f>O18/N18*100</f>
        <v>50.02872180217665</v>
      </c>
      <c r="R18" s="12"/>
      <c r="S18" s="23"/>
      <c r="T18" s="23"/>
    </row>
    <row r="19" spans="1:18" ht="87.75" customHeight="1">
      <c r="A19" s="80" t="s">
        <v>28</v>
      </c>
      <c r="B19" s="80" t="s">
        <v>27</v>
      </c>
      <c r="C19" s="80" t="s">
        <v>28</v>
      </c>
      <c r="D19" s="80"/>
      <c r="E19" s="80"/>
      <c r="F19" s="81" t="s">
        <v>46</v>
      </c>
      <c r="G19" s="34" t="s">
        <v>50</v>
      </c>
      <c r="H19" s="80" t="s">
        <v>37</v>
      </c>
      <c r="I19" s="80" t="s">
        <v>21</v>
      </c>
      <c r="J19" s="80" t="s">
        <v>28</v>
      </c>
      <c r="K19" s="80" t="s">
        <v>80</v>
      </c>
      <c r="L19" s="85" t="s">
        <v>392</v>
      </c>
      <c r="M19" s="53">
        <v>90105.8</v>
      </c>
      <c r="N19" s="53">
        <v>152255.3</v>
      </c>
      <c r="O19" s="53">
        <v>45554</v>
      </c>
      <c r="P19" s="54">
        <f t="shared" si="0"/>
        <v>50.55612402309285</v>
      </c>
      <c r="Q19" s="54">
        <f t="shared" si="1"/>
        <v>29.919483919443202</v>
      </c>
      <c r="R19" s="12"/>
    </row>
    <row r="20" spans="1:18" ht="172.5" customHeight="1">
      <c r="A20" s="80" t="s">
        <v>28</v>
      </c>
      <c r="B20" s="80" t="s">
        <v>27</v>
      </c>
      <c r="C20" s="80" t="s">
        <v>28</v>
      </c>
      <c r="D20" s="80"/>
      <c r="E20" s="80"/>
      <c r="F20" s="81" t="s">
        <v>48</v>
      </c>
      <c r="G20" s="34" t="s">
        <v>50</v>
      </c>
      <c r="H20" s="80" t="s">
        <v>37</v>
      </c>
      <c r="I20" s="80" t="s">
        <v>51</v>
      </c>
      <c r="J20" s="80" t="s">
        <v>29</v>
      </c>
      <c r="K20" s="80" t="s">
        <v>81</v>
      </c>
      <c r="L20" s="85" t="s">
        <v>393</v>
      </c>
      <c r="M20" s="53">
        <v>16497</v>
      </c>
      <c r="N20" s="53">
        <v>16497</v>
      </c>
      <c r="O20" s="53">
        <v>5780.7</v>
      </c>
      <c r="P20" s="54">
        <f t="shared" si="0"/>
        <v>35.04091653027823</v>
      </c>
      <c r="Q20" s="54">
        <f t="shared" si="1"/>
        <v>35.04091653027823</v>
      </c>
      <c r="R20" s="12"/>
    </row>
    <row r="21" spans="1:18" ht="100.5" customHeight="1">
      <c r="A21" s="80" t="s">
        <v>28</v>
      </c>
      <c r="B21" s="80" t="s">
        <v>27</v>
      </c>
      <c r="C21" s="80" t="s">
        <v>28</v>
      </c>
      <c r="D21" s="80"/>
      <c r="E21" s="80"/>
      <c r="F21" s="107" t="s">
        <v>95</v>
      </c>
      <c r="G21" s="34" t="s">
        <v>50</v>
      </c>
      <c r="H21" s="80" t="s">
        <v>37</v>
      </c>
      <c r="I21" s="80" t="s">
        <v>21</v>
      </c>
      <c r="J21" s="80" t="s">
        <v>94</v>
      </c>
      <c r="K21" s="80" t="s">
        <v>96</v>
      </c>
      <c r="L21" s="85" t="s">
        <v>108</v>
      </c>
      <c r="M21" s="53">
        <v>0</v>
      </c>
      <c r="N21" s="53">
        <v>207.1</v>
      </c>
      <c r="O21" s="53">
        <v>0</v>
      </c>
      <c r="P21" s="54">
        <v>0</v>
      </c>
      <c r="Q21" s="54">
        <f t="shared" si="1"/>
        <v>0</v>
      </c>
      <c r="R21" s="12"/>
    </row>
    <row r="22" spans="1:18" ht="106.5" customHeight="1">
      <c r="A22" s="42" t="s">
        <v>28</v>
      </c>
      <c r="B22" s="42" t="s">
        <v>27</v>
      </c>
      <c r="C22" s="42" t="s">
        <v>28</v>
      </c>
      <c r="D22" s="42"/>
      <c r="E22" s="42"/>
      <c r="F22" s="43" t="s">
        <v>507</v>
      </c>
      <c r="G22" s="44" t="s">
        <v>50</v>
      </c>
      <c r="H22" s="42" t="s">
        <v>37</v>
      </c>
      <c r="I22" s="42" t="s">
        <v>21</v>
      </c>
      <c r="J22" s="42" t="s">
        <v>28</v>
      </c>
      <c r="K22" s="45" t="s">
        <v>541</v>
      </c>
      <c r="L22" s="45" t="s">
        <v>508</v>
      </c>
      <c r="M22" s="53">
        <v>0</v>
      </c>
      <c r="N22" s="53">
        <v>416.6</v>
      </c>
      <c r="O22" s="53">
        <f>'[1]4'!I21</f>
        <v>0</v>
      </c>
      <c r="P22" s="54">
        <v>0</v>
      </c>
      <c r="Q22" s="54">
        <v>0</v>
      </c>
      <c r="R22" s="12"/>
    </row>
    <row r="23" spans="1:18" ht="154.5" customHeight="1">
      <c r="A23" s="42" t="s">
        <v>28</v>
      </c>
      <c r="B23" s="42" t="s">
        <v>27</v>
      </c>
      <c r="C23" s="42" t="s">
        <v>28</v>
      </c>
      <c r="D23" s="42"/>
      <c r="E23" s="42"/>
      <c r="F23" s="399" t="s">
        <v>510</v>
      </c>
      <c r="G23" s="44" t="s">
        <v>50</v>
      </c>
      <c r="H23" s="42" t="s">
        <v>37</v>
      </c>
      <c r="I23" s="42" t="s">
        <v>21</v>
      </c>
      <c r="J23" s="42" t="s">
        <v>28</v>
      </c>
      <c r="K23" s="85" t="s">
        <v>542</v>
      </c>
      <c r="L23" s="45" t="s">
        <v>509</v>
      </c>
      <c r="M23" s="53">
        <v>0</v>
      </c>
      <c r="N23" s="53">
        <v>0.1</v>
      </c>
      <c r="O23" s="53">
        <v>0.1</v>
      </c>
      <c r="P23" s="54">
        <v>0</v>
      </c>
      <c r="Q23" s="54">
        <v>0</v>
      </c>
      <c r="R23" s="12"/>
    </row>
    <row r="24" spans="1:18" ht="87" customHeight="1">
      <c r="A24" s="80" t="s">
        <v>28</v>
      </c>
      <c r="B24" s="80" t="s">
        <v>27</v>
      </c>
      <c r="C24" s="80" t="s">
        <v>28</v>
      </c>
      <c r="D24" s="80"/>
      <c r="E24" s="80"/>
      <c r="F24" s="81" t="s">
        <v>101</v>
      </c>
      <c r="G24" s="34" t="s">
        <v>50</v>
      </c>
      <c r="H24" s="80" t="s">
        <v>37</v>
      </c>
      <c r="I24" s="80" t="s">
        <v>100</v>
      </c>
      <c r="J24" s="80" t="s">
        <v>28</v>
      </c>
      <c r="K24" s="85" t="s">
        <v>540</v>
      </c>
      <c r="L24" s="85" t="s">
        <v>394</v>
      </c>
      <c r="M24" s="53">
        <v>0</v>
      </c>
      <c r="N24" s="53">
        <v>711.2</v>
      </c>
      <c r="O24" s="53">
        <v>0</v>
      </c>
      <c r="P24" s="54">
        <v>0</v>
      </c>
      <c r="Q24" s="54">
        <v>0</v>
      </c>
      <c r="R24" s="12"/>
    </row>
    <row r="25" spans="1:18" ht="366.75" customHeight="1">
      <c r="A25" s="80" t="s">
        <v>28</v>
      </c>
      <c r="B25" s="80" t="s">
        <v>27</v>
      </c>
      <c r="C25" s="36" t="s">
        <v>28</v>
      </c>
      <c r="D25" s="80"/>
      <c r="E25" s="80"/>
      <c r="F25" s="81" t="s">
        <v>49</v>
      </c>
      <c r="G25" s="34" t="s">
        <v>50</v>
      </c>
      <c r="H25" s="80" t="s">
        <v>37</v>
      </c>
      <c r="I25" s="80" t="s">
        <v>21</v>
      </c>
      <c r="J25" s="80" t="s">
        <v>52</v>
      </c>
      <c r="K25" s="80" t="s">
        <v>82</v>
      </c>
      <c r="L25" s="85" t="s">
        <v>393</v>
      </c>
      <c r="M25" s="53">
        <v>256.4</v>
      </c>
      <c r="N25" s="53">
        <v>256.4</v>
      </c>
      <c r="O25" s="53">
        <v>85</v>
      </c>
      <c r="P25" s="54">
        <f>O25/M25*100</f>
        <v>33.151326053042126</v>
      </c>
      <c r="Q25" s="54">
        <f t="shared" si="1"/>
        <v>33.151326053042126</v>
      </c>
      <c r="R25" s="12"/>
    </row>
    <row r="26" spans="1:18" ht="71.25" customHeight="1">
      <c r="A26" s="80" t="s">
        <v>28</v>
      </c>
      <c r="B26" s="80" t="s">
        <v>27</v>
      </c>
      <c r="C26" s="36" t="s">
        <v>28</v>
      </c>
      <c r="D26" s="80"/>
      <c r="E26" s="80"/>
      <c r="F26" s="81" t="s">
        <v>349</v>
      </c>
      <c r="G26" s="34" t="s">
        <v>50</v>
      </c>
      <c r="H26" s="80" t="s">
        <v>37</v>
      </c>
      <c r="I26" s="80" t="s">
        <v>51</v>
      </c>
      <c r="J26" s="80" t="s">
        <v>29</v>
      </c>
      <c r="K26" s="80" t="s">
        <v>350</v>
      </c>
      <c r="L26" s="85" t="s">
        <v>393</v>
      </c>
      <c r="M26" s="53">
        <v>0</v>
      </c>
      <c r="N26" s="53">
        <v>1094.3</v>
      </c>
      <c r="O26" s="53">
        <v>547.1</v>
      </c>
      <c r="P26" s="54">
        <v>0</v>
      </c>
      <c r="Q26" s="54">
        <f t="shared" si="1"/>
        <v>49.99543086904871</v>
      </c>
      <c r="R26" s="12"/>
    </row>
    <row r="27" spans="1:17" ht="36.75" customHeight="1">
      <c r="A27" s="508" t="s">
        <v>28</v>
      </c>
      <c r="B27" s="522">
        <v>2</v>
      </c>
      <c r="C27" s="522"/>
      <c r="D27" s="511"/>
      <c r="E27" s="511"/>
      <c r="F27" s="522" t="s">
        <v>377</v>
      </c>
      <c r="G27" s="82" t="s">
        <v>20</v>
      </c>
      <c r="H27" s="45"/>
      <c r="I27" s="55"/>
      <c r="J27" s="55"/>
      <c r="K27" s="55"/>
      <c r="L27" s="55"/>
      <c r="M27" s="66">
        <f>M28</f>
        <v>471003.2</v>
      </c>
      <c r="N27" s="66">
        <f>N28</f>
        <v>555807.8999999999</v>
      </c>
      <c r="O27" s="66">
        <f>O28</f>
        <v>282568.60000000003</v>
      </c>
      <c r="P27" s="54">
        <f>O27/M27*100</f>
        <v>59.99292573808417</v>
      </c>
      <c r="Q27" s="54">
        <f t="shared" si="1"/>
        <v>50.83925579323362</v>
      </c>
    </row>
    <row r="28" spans="1:17" ht="84.75" customHeight="1">
      <c r="A28" s="510"/>
      <c r="B28" s="523"/>
      <c r="C28" s="523"/>
      <c r="D28" s="513"/>
      <c r="E28" s="513"/>
      <c r="F28" s="523"/>
      <c r="G28" s="110" t="s">
        <v>50</v>
      </c>
      <c r="H28" s="45" t="s">
        <v>37</v>
      </c>
      <c r="I28" s="55"/>
      <c r="J28" s="55"/>
      <c r="K28" s="55"/>
      <c r="L28" s="55"/>
      <c r="M28" s="66">
        <f>M29+M33+M34+M35+M40+M42+M43+M44+M47+M49+M36+M37+M38+M39+M45+M46</f>
        <v>471003.2</v>
      </c>
      <c r="N28" s="66">
        <f>N29+N33+N34+N35+N40+N42+N43+N44+N47+N49+N36+N37+N38+N39+N45+N46+N41+N48</f>
        <v>555807.8999999999</v>
      </c>
      <c r="O28" s="66">
        <f>O29+O33+O34+O35+O40+O42+O43+O44+O47+O49+O36+O37+O38+O39+O45+O46+O41+O48</f>
        <v>282568.60000000003</v>
      </c>
      <c r="P28" s="54">
        <f>O28/M28*100</f>
        <v>59.99292573808417</v>
      </c>
      <c r="Q28" s="54">
        <f>O28/N28*100</f>
        <v>50.83925579323362</v>
      </c>
    </row>
    <row r="29" spans="1:17" ht="126" customHeight="1">
      <c r="A29" s="37" t="s">
        <v>28</v>
      </c>
      <c r="B29" s="37" t="s">
        <v>45</v>
      </c>
      <c r="C29" s="37" t="s">
        <v>28</v>
      </c>
      <c r="D29" s="37"/>
      <c r="E29" s="37"/>
      <c r="F29" s="38" t="s">
        <v>69</v>
      </c>
      <c r="G29" s="39" t="s">
        <v>50</v>
      </c>
      <c r="H29" s="65">
        <v>941</v>
      </c>
      <c r="I29" s="65"/>
      <c r="J29" s="65"/>
      <c r="K29" s="65"/>
      <c r="L29" s="65"/>
      <c r="M29" s="67">
        <f>M30+M31+M32</f>
        <v>407666.2</v>
      </c>
      <c r="N29" s="67">
        <f>N30+N31+N32</f>
        <v>487689.19999999995</v>
      </c>
      <c r="O29" s="67">
        <f>O30+O31+O32</f>
        <v>246482.19999999998</v>
      </c>
      <c r="P29" s="54">
        <f>O29/M29*100</f>
        <v>60.46176994806044</v>
      </c>
      <c r="Q29" s="54">
        <f t="shared" si="1"/>
        <v>50.54083625390925</v>
      </c>
    </row>
    <row r="30" spans="1:17" ht="205.5" customHeight="1">
      <c r="A30" s="70" t="s">
        <v>28</v>
      </c>
      <c r="B30" s="70" t="s">
        <v>45</v>
      </c>
      <c r="C30" s="70" t="s">
        <v>28</v>
      </c>
      <c r="D30" s="70"/>
      <c r="E30" s="70"/>
      <c r="F30" s="101" t="s">
        <v>70</v>
      </c>
      <c r="G30" s="102" t="s">
        <v>50</v>
      </c>
      <c r="H30" s="70" t="s">
        <v>37</v>
      </c>
      <c r="I30" s="70" t="s">
        <v>21</v>
      </c>
      <c r="J30" s="70" t="s">
        <v>22</v>
      </c>
      <c r="K30" s="70" t="s">
        <v>83</v>
      </c>
      <c r="L30" s="136" t="s">
        <v>394</v>
      </c>
      <c r="M30" s="103">
        <v>372150.7</v>
      </c>
      <c r="N30" s="103">
        <v>373594.3</v>
      </c>
      <c r="O30" s="115">
        <v>224559.4</v>
      </c>
      <c r="P30" s="116">
        <f>O30/M30*100</f>
        <v>60.34098552011322</v>
      </c>
      <c r="Q30" s="116">
        <f>O30/N30*100</f>
        <v>60.10782284419221</v>
      </c>
    </row>
    <row r="31" spans="1:17" ht="54.75" customHeight="1">
      <c r="A31" s="502" t="s">
        <v>28</v>
      </c>
      <c r="B31" s="502" t="s">
        <v>45</v>
      </c>
      <c r="C31" s="502" t="s">
        <v>28</v>
      </c>
      <c r="D31" s="502"/>
      <c r="E31" s="502"/>
      <c r="F31" s="500" t="s">
        <v>46</v>
      </c>
      <c r="G31" s="530" t="s">
        <v>50</v>
      </c>
      <c r="H31" s="42" t="s">
        <v>37</v>
      </c>
      <c r="I31" s="42" t="s">
        <v>21</v>
      </c>
      <c r="J31" s="42" t="s">
        <v>22</v>
      </c>
      <c r="K31" s="45" t="s">
        <v>380</v>
      </c>
      <c r="L31" s="45" t="s">
        <v>394</v>
      </c>
      <c r="M31" s="57">
        <v>35515.5</v>
      </c>
      <c r="N31" s="57">
        <v>114094.9</v>
      </c>
      <c r="O31" s="55">
        <v>21922.8</v>
      </c>
      <c r="P31" s="54">
        <f>O31/M31*100</f>
        <v>61.72741479072518</v>
      </c>
      <c r="Q31" s="54">
        <f>O31/N31*100</f>
        <v>19.21453106142343</v>
      </c>
    </row>
    <row r="32" spans="1:17" ht="53.25" customHeight="1">
      <c r="A32" s="503"/>
      <c r="B32" s="503"/>
      <c r="C32" s="503"/>
      <c r="D32" s="503"/>
      <c r="E32" s="503"/>
      <c r="F32" s="501"/>
      <c r="G32" s="531"/>
      <c r="H32" s="42" t="s">
        <v>37</v>
      </c>
      <c r="I32" s="42" t="s">
        <v>21</v>
      </c>
      <c r="J32" s="42" t="s">
        <v>22</v>
      </c>
      <c r="K32" s="45" t="s">
        <v>379</v>
      </c>
      <c r="L32" s="45" t="s">
        <v>394</v>
      </c>
      <c r="M32" s="59">
        <v>0</v>
      </c>
      <c r="N32" s="59">
        <v>0</v>
      </c>
      <c r="O32" s="55">
        <v>0</v>
      </c>
      <c r="P32" s="54">
        <v>0</v>
      </c>
      <c r="Q32" s="54">
        <v>0</v>
      </c>
    </row>
    <row r="33" spans="1:17" ht="83.25" customHeight="1">
      <c r="A33" s="80" t="s">
        <v>28</v>
      </c>
      <c r="B33" s="80" t="s">
        <v>45</v>
      </c>
      <c r="C33" s="80" t="s">
        <v>28</v>
      </c>
      <c r="D33" s="80"/>
      <c r="E33" s="80"/>
      <c r="F33" s="81" t="s">
        <v>523</v>
      </c>
      <c r="G33" s="111" t="s">
        <v>50</v>
      </c>
      <c r="H33" s="80" t="s">
        <v>37</v>
      </c>
      <c r="I33" s="80" t="s">
        <v>21</v>
      </c>
      <c r="J33" s="80" t="s">
        <v>22</v>
      </c>
      <c r="K33" s="80" t="s">
        <v>352</v>
      </c>
      <c r="L33" s="85" t="s">
        <v>395</v>
      </c>
      <c r="M33" s="53">
        <v>5080.4</v>
      </c>
      <c r="N33" s="53">
        <v>5080.4</v>
      </c>
      <c r="O33" s="53">
        <v>2540.2</v>
      </c>
      <c r="P33" s="54">
        <f>O33/M33*100</f>
        <v>50</v>
      </c>
      <c r="Q33" s="54">
        <f>O33/N33*100</f>
        <v>50</v>
      </c>
    </row>
    <row r="34" spans="1:17" ht="66.75" customHeight="1">
      <c r="A34" s="42" t="s">
        <v>28</v>
      </c>
      <c r="B34" s="42" t="s">
        <v>45</v>
      </c>
      <c r="C34" s="42" t="s">
        <v>28</v>
      </c>
      <c r="D34" s="42"/>
      <c r="E34" s="42"/>
      <c r="F34" s="43" t="s">
        <v>378</v>
      </c>
      <c r="G34" s="112" t="s">
        <v>50</v>
      </c>
      <c r="H34" s="40" t="s">
        <v>37</v>
      </c>
      <c r="I34" s="40" t="s">
        <v>21</v>
      </c>
      <c r="J34" s="40" t="s">
        <v>22</v>
      </c>
      <c r="K34" s="41" t="s">
        <v>86</v>
      </c>
      <c r="L34" s="45" t="s">
        <v>394</v>
      </c>
      <c r="M34" s="113">
        <v>0</v>
      </c>
      <c r="N34" s="113">
        <v>0</v>
      </c>
      <c r="O34" s="114">
        <v>0</v>
      </c>
      <c r="P34" s="56">
        <v>0</v>
      </c>
      <c r="Q34" s="56">
        <v>0</v>
      </c>
    </row>
    <row r="35" spans="1:17" ht="74.25" customHeight="1">
      <c r="A35" s="80" t="s">
        <v>28</v>
      </c>
      <c r="B35" s="80" t="s">
        <v>45</v>
      </c>
      <c r="C35" s="36" t="s">
        <v>28</v>
      </c>
      <c r="D35" s="80"/>
      <c r="E35" s="80"/>
      <c r="F35" s="81" t="s">
        <v>101</v>
      </c>
      <c r="G35" s="34" t="s">
        <v>50</v>
      </c>
      <c r="H35" s="80" t="s">
        <v>37</v>
      </c>
      <c r="I35" s="80" t="s">
        <v>21</v>
      </c>
      <c r="J35" s="80" t="s">
        <v>22</v>
      </c>
      <c r="K35" s="80" t="s">
        <v>351</v>
      </c>
      <c r="L35" s="45" t="s">
        <v>394</v>
      </c>
      <c r="M35" s="53">
        <v>0</v>
      </c>
      <c r="N35" s="53">
        <v>647.3</v>
      </c>
      <c r="O35" s="53">
        <v>0</v>
      </c>
      <c r="P35" s="54">
        <v>0</v>
      </c>
      <c r="Q35" s="54">
        <v>0</v>
      </c>
    </row>
    <row r="36" spans="1:17" ht="74.25" customHeight="1">
      <c r="A36" s="80" t="s">
        <v>28</v>
      </c>
      <c r="B36" s="80" t="s">
        <v>45</v>
      </c>
      <c r="C36" s="36" t="s">
        <v>28</v>
      </c>
      <c r="D36" s="80"/>
      <c r="E36" s="80"/>
      <c r="F36" s="81" t="s">
        <v>512</v>
      </c>
      <c r="G36" s="34" t="s">
        <v>50</v>
      </c>
      <c r="H36" s="80" t="s">
        <v>37</v>
      </c>
      <c r="I36" s="80" t="s">
        <v>21</v>
      </c>
      <c r="J36" s="80" t="s">
        <v>22</v>
      </c>
      <c r="K36" s="80" t="s">
        <v>513</v>
      </c>
      <c r="L36" s="45" t="s">
        <v>394</v>
      </c>
      <c r="M36" s="53">
        <v>0</v>
      </c>
      <c r="N36" s="53">
        <v>325</v>
      </c>
      <c r="O36" s="53">
        <v>0</v>
      </c>
      <c r="P36" s="54">
        <v>0</v>
      </c>
      <c r="Q36" s="54">
        <v>0</v>
      </c>
    </row>
    <row r="37" spans="1:17" ht="74.25" customHeight="1">
      <c r="A37" s="80" t="s">
        <v>28</v>
      </c>
      <c r="B37" s="80" t="s">
        <v>45</v>
      </c>
      <c r="C37" s="36" t="s">
        <v>28</v>
      </c>
      <c r="D37" s="80"/>
      <c r="E37" s="80"/>
      <c r="F37" s="399" t="s">
        <v>515</v>
      </c>
      <c r="G37" s="34" t="s">
        <v>50</v>
      </c>
      <c r="H37" s="80" t="s">
        <v>37</v>
      </c>
      <c r="I37" s="80" t="s">
        <v>21</v>
      </c>
      <c r="J37" s="80" t="s">
        <v>22</v>
      </c>
      <c r="K37" s="80" t="s">
        <v>514</v>
      </c>
      <c r="L37" s="45" t="s">
        <v>394</v>
      </c>
      <c r="M37" s="53">
        <v>0</v>
      </c>
      <c r="N37" s="53">
        <v>1063</v>
      </c>
      <c r="O37" s="53">
        <v>0</v>
      </c>
      <c r="P37" s="54">
        <v>0</v>
      </c>
      <c r="Q37" s="54">
        <v>0</v>
      </c>
    </row>
    <row r="38" spans="1:17" ht="74.25" customHeight="1">
      <c r="A38" s="80" t="s">
        <v>28</v>
      </c>
      <c r="B38" s="80" t="s">
        <v>45</v>
      </c>
      <c r="C38" s="36" t="s">
        <v>28</v>
      </c>
      <c r="D38" s="80"/>
      <c r="E38" s="80"/>
      <c r="F38" s="399" t="s">
        <v>518</v>
      </c>
      <c r="G38" s="34" t="s">
        <v>50</v>
      </c>
      <c r="H38" s="80" t="s">
        <v>37</v>
      </c>
      <c r="I38" s="80" t="s">
        <v>21</v>
      </c>
      <c r="J38" s="80" t="s">
        <v>22</v>
      </c>
      <c r="K38" s="80" t="s">
        <v>516</v>
      </c>
      <c r="L38" s="45" t="s">
        <v>394</v>
      </c>
      <c r="M38" s="53">
        <v>0</v>
      </c>
      <c r="N38" s="53">
        <v>22.9</v>
      </c>
      <c r="O38" s="53">
        <v>0</v>
      </c>
      <c r="P38" s="54">
        <v>0</v>
      </c>
      <c r="Q38" s="54">
        <v>0</v>
      </c>
    </row>
    <row r="39" spans="1:17" ht="74.25" customHeight="1">
      <c r="A39" s="80" t="s">
        <v>28</v>
      </c>
      <c r="B39" s="80" t="s">
        <v>45</v>
      </c>
      <c r="C39" s="36" t="s">
        <v>28</v>
      </c>
      <c r="D39" s="80"/>
      <c r="E39" s="80"/>
      <c r="F39" s="399" t="s">
        <v>517</v>
      </c>
      <c r="G39" s="34" t="s">
        <v>50</v>
      </c>
      <c r="H39" s="80" t="s">
        <v>37</v>
      </c>
      <c r="I39" s="80" t="s">
        <v>21</v>
      </c>
      <c r="J39" s="80" t="s">
        <v>22</v>
      </c>
      <c r="K39" s="80" t="s">
        <v>533</v>
      </c>
      <c r="L39" s="45" t="s">
        <v>394</v>
      </c>
      <c r="M39" s="53">
        <v>0</v>
      </c>
      <c r="N39" s="53">
        <v>300</v>
      </c>
      <c r="O39" s="53">
        <v>0</v>
      </c>
      <c r="P39" s="54">
        <v>0</v>
      </c>
      <c r="Q39" s="54">
        <v>0</v>
      </c>
    </row>
    <row r="40" spans="1:17" ht="89.25" customHeight="1">
      <c r="A40" s="80" t="s">
        <v>28</v>
      </c>
      <c r="B40" s="80" t="s">
        <v>45</v>
      </c>
      <c r="C40" s="80" t="s">
        <v>28</v>
      </c>
      <c r="D40" s="80"/>
      <c r="E40" s="80"/>
      <c r="F40" s="107" t="s">
        <v>95</v>
      </c>
      <c r="G40" s="34" t="s">
        <v>50</v>
      </c>
      <c r="H40" s="80" t="s">
        <v>37</v>
      </c>
      <c r="I40" s="80" t="s">
        <v>21</v>
      </c>
      <c r="J40" s="80" t="s">
        <v>94</v>
      </c>
      <c r="K40" s="80" t="s">
        <v>97</v>
      </c>
      <c r="L40" s="45" t="s">
        <v>394</v>
      </c>
      <c r="M40" s="53">
        <v>0</v>
      </c>
      <c r="N40" s="53">
        <v>121.6</v>
      </c>
      <c r="O40" s="53">
        <v>26.6</v>
      </c>
      <c r="P40" s="54">
        <v>0</v>
      </c>
      <c r="Q40" s="54">
        <f>O40/N40*100</f>
        <v>21.875000000000004</v>
      </c>
    </row>
    <row r="41" spans="1:17" ht="89.25" customHeight="1">
      <c r="A41" s="80" t="s">
        <v>28</v>
      </c>
      <c r="B41" s="80" t="s">
        <v>45</v>
      </c>
      <c r="C41" s="80" t="s">
        <v>28</v>
      </c>
      <c r="D41" s="80"/>
      <c r="E41" s="80"/>
      <c r="F41" s="107" t="s">
        <v>95</v>
      </c>
      <c r="G41" s="34" t="s">
        <v>50</v>
      </c>
      <c r="H41" s="80" t="s">
        <v>37</v>
      </c>
      <c r="I41" s="80" t="s">
        <v>528</v>
      </c>
      <c r="J41" s="80" t="s">
        <v>22</v>
      </c>
      <c r="K41" s="80" t="s">
        <v>529</v>
      </c>
      <c r="L41" s="45" t="s">
        <v>394</v>
      </c>
      <c r="M41" s="53">
        <v>0</v>
      </c>
      <c r="N41" s="53">
        <v>11.4</v>
      </c>
      <c r="O41" s="53">
        <v>0</v>
      </c>
      <c r="P41" s="54">
        <v>0</v>
      </c>
      <c r="Q41" s="54">
        <f>O41/N41*100</f>
        <v>0</v>
      </c>
    </row>
    <row r="42" spans="1:17" ht="289.5" customHeight="1">
      <c r="A42" s="42" t="s">
        <v>28</v>
      </c>
      <c r="B42" s="42" t="s">
        <v>45</v>
      </c>
      <c r="C42" s="42" t="s">
        <v>22</v>
      </c>
      <c r="D42" s="42"/>
      <c r="E42" s="42"/>
      <c r="F42" s="43" t="s">
        <v>71</v>
      </c>
      <c r="G42" s="44" t="s">
        <v>50</v>
      </c>
      <c r="H42" s="42" t="s">
        <v>37</v>
      </c>
      <c r="I42" s="42" t="s">
        <v>21</v>
      </c>
      <c r="J42" s="42" t="s">
        <v>22</v>
      </c>
      <c r="K42" s="42" t="s">
        <v>84</v>
      </c>
      <c r="L42" s="45" t="s">
        <v>109</v>
      </c>
      <c r="M42" s="57">
        <v>27159.7</v>
      </c>
      <c r="N42" s="57">
        <v>27697.5</v>
      </c>
      <c r="O42" s="55">
        <v>17188.4</v>
      </c>
      <c r="P42" s="54">
        <f>O42/M42*100</f>
        <v>63.28641332562584</v>
      </c>
      <c r="Q42" s="54">
        <f>O42/N42*100</f>
        <v>62.057586424767585</v>
      </c>
    </row>
    <row r="43" spans="1:17" ht="72" customHeight="1">
      <c r="A43" s="42" t="s">
        <v>28</v>
      </c>
      <c r="B43" s="42" t="s">
        <v>45</v>
      </c>
      <c r="C43" s="42" t="s">
        <v>22</v>
      </c>
      <c r="D43" s="42"/>
      <c r="E43" s="42"/>
      <c r="F43" s="399" t="s">
        <v>520</v>
      </c>
      <c r="G43" s="44" t="s">
        <v>50</v>
      </c>
      <c r="H43" s="42" t="s">
        <v>37</v>
      </c>
      <c r="I43" s="42" t="s">
        <v>21</v>
      </c>
      <c r="J43" s="42" t="s">
        <v>22</v>
      </c>
      <c r="K43" s="45" t="s">
        <v>519</v>
      </c>
      <c r="L43" s="42" t="s">
        <v>76</v>
      </c>
      <c r="M43" s="69">
        <v>0</v>
      </c>
      <c r="N43" s="69">
        <v>272</v>
      </c>
      <c r="O43" s="55">
        <v>260</v>
      </c>
      <c r="P43" s="56">
        <v>0</v>
      </c>
      <c r="Q43" s="56">
        <v>0</v>
      </c>
    </row>
    <row r="44" spans="1:17" ht="198" customHeight="1">
      <c r="A44" s="42" t="s">
        <v>28</v>
      </c>
      <c r="B44" s="42" t="s">
        <v>45</v>
      </c>
      <c r="C44" s="42" t="s">
        <v>22</v>
      </c>
      <c r="D44" s="42"/>
      <c r="E44" s="42"/>
      <c r="F44" s="399" t="s">
        <v>522</v>
      </c>
      <c r="G44" s="34" t="s">
        <v>50</v>
      </c>
      <c r="H44" s="80" t="s">
        <v>37</v>
      </c>
      <c r="I44" s="80" t="s">
        <v>21</v>
      </c>
      <c r="J44" s="80" t="s">
        <v>22</v>
      </c>
      <c r="K44" s="80" t="s">
        <v>521</v>
      </c>
      <c r="L44" s="80" t="s">
        <v>76</v>
      </c>
      <c r="M44" s="53">
        <v>0</v>
      </c>
      <c r="N44" s="53">
        <v>318</v>
      </c>
      <c r="O44" s="53">
        <v>0</v>
      </c>
      <c r="P44" s="54">
        <v>0</v>
      </c>
      <c r="Q44" s="54">
        <f aca="true" t="shared" si="2" ref="Q44:Q56">O44/N44*100</f>
        <v>0</v>
      </c>
    </row>
    <row r="45" spans="1:17" ht="93" customHeight="1">
      <c r="A45" s="80" t="s">
        <v>28</v>
      </c>
      <c r="B45" s="80" t="s">
        <v>45</v>
      </c>
      <c r="C45" s="80" t="s">
        <v>22</v>
      </c>
      <c r="D45" s="80"/>
      <c r="E45" s="80"/>
      <c r="F45" s="81" t="s">
        <v>523</v>
      </c>
      <c r="G45" s="111" t="s">
        <v>50</v>
      </c>
      <c r="H45" s="80" t="s">
        <v>37</v>
      </c>
      <c r="I45" s="80" t="s">
        <v>21</v>
      </c>
      <c r="J45" s="80" t="s">
        <v>22</v>
      </c>
      <c r="K45" s="80" t="s">
        <v>525</v>
      </c>
      <c r="L45" s="85" t="s">
        <v>524</v>
      </c>
      <c r="M45" s="53">
        <v>75.6</v>
      </c>
      <c r="N45" s="53">
        <v>75.6</v>
      </c>
      <c r="O45" s="53">
        <v>37.8</v>
      </c>
      <c r="P45" s="54">
        <f>O45/M45*100</f>
        <v>50</v>
      </c>
      <c r="Q45" s="54">
        <f>O45/N45*100</f>
        <v>50</v>
      </c>
    </row>
    <row r="46" spans="1:17" ht="93" customHeight="1">
      <c r="A46" s="80" t="s">
        <v>28</v>
      </c>
      <c r="B46" s="80" t="s">
        <v>45</v>
      </c>
      <c r="C46" s="80" t="s">
        <v>47</v>
      </c>
      <c r="D46" s="80"/>
      <c r="E46" s="80"/>
      <c r="F46" s="81" t="s">
        <v>523</v>
      </c>
      <c r="G46" s="111" t="s">
        <v>50</v>
      </c>
      <c r="H46" s="80" t="s">
        <v>37</v>
      </c>
      <c r="I46" s="80" t="s">
        <v>21</v>
      </c>
      <c r="J46" s="80" t="s">
        <v>22</v>
      </c>
      <c r="K46" s="80" t="s">
        <v>526</v>
      </c>
      <c r="L46" s="85" t="s">
        <v>524</v>
      </c>
      <c r="M46" s="53">
        <v>892.6</v>
      </c>
      <c r="N46" s="53">
        <v>892.6</v>
      </c>
      <c r="O46" s="53">
        <v>433.5</v>
      </c>
      <c r="P46" s="54">
        <f>O46/M46*100</f>
        <v>48.565987004257224</v>
      </c>
      <c r="Q46" s="54">
        <f>O46/N46*100</f>
        <v>48.565987004257224</v>
      </c>
    </row>
    <row r="47" spans="1:17" ht="93" customHeight="1">
      <c r="A47" s="80" t="s">
        <v>28</v>
      </c>
      <c r="B47" s="80" t="s">
        <v>45</v>
      </c>
      <c r="C47" s="80" t="s">
        <v>47</v>
      </c>
      <c r="D47" s="80"/>
      <c r="E47" s="80"/>
      <c r="F47" s="72" t="s">
        <v>95</v>
      </c>
      <c r="G47" s="34" t="s">
        <v>50</v>
      </c>
      <c r="H47" s="80" t="s">
        <v>37</v>
      </c>
      <c r="I47" s="80" t="s">
        <v>21</v>
      </c>
      <c r="J47" s="80" t="s">
        <v>94</v>
      </c>
      <c r="K47" s="80" t="s">
        <v>511</v>
      </c>
      <c r="L47" s="80" t="s">
        <v>76</v>
      </c>
      <c r="M47" s="53">
        <v>0</v>
      </c>
      <c r="N47" s="53">
        <v>15.2</v>
      </c>
      <c r="O47" s="53">
        <v>15.2</v>
      </c>
      <c r="P47" s="54">
        <v>0</v>
      </c>
      <c r="Q47" s="54">
        <f t="shared" si="2"/>
        <v>100</v>
      </c>
    </row>
    <row r="48" spans="1:17" ht="93" customHeight="1">
      <c r="A48" s="80" t="s">
        <v>28</v>
      </c>
      <c r="B48" s="80" t="s">
        <v>45</v>
      </c>
      <c r="C48" s="80" t="s">
        <v>47</v>
      </c>
      <c r="D48" s="80"/>
      <c r="E48" s="80"/>
      <c r="F48" s="400" t="s">
        <v>527</v>
      </c>
      <c r="G48" s="34" t="s">
        <v>50</v>
      </c>
      <c r="H48" s="80" t="s">
        <v>37</v>
      </c>
      <c r="I48" s="80" t="s">
        <v>21</v>
      </c>
      <c r="J48" s="80" t="s">
        <v>22</v>
      </c>
      <c r="K48" s="80" t="s">
        <v>530</v>
      </c>
      <c r="L48" s="80" t="s">
        <v>76</v>
      </c>
      <c r="M48" s="53">
        <v>0</v>
      </c>
      <c r="N48" s="53">
        <v>12</v>
      </c>
      <c r="O48" s="53">
        <v>12</v>
      </c>
      <c r="P48" s="54">
        <v>0</v>
      </c>
      <c r="Q48" s="54">
        <f>O48/N48*100</f>
        <v>100</v>
      </c>
    </row>
    <row r="49" spans="1:17" ht="405.75" customHeight="1">
      <c r="A49" s="42" t="s">
        <v>28</v>
      </c>
      <c r="B49" s="42" t="s">
        <v>45</v>
      </c>
      <c r="C49" s="42" t="s">
        <v>47</v>
      </c>
      <c r="D49" s="42"/>
      <c r="E49" s="42"/>
      <c r="F49" s="43" t="s">
        <v>72</v>
      </c>
      <c r="G49" s="44" t="s">
        <v>50</v>
      </c>
      <c r="H49" s="42" t="s">
        <v>37</v>
      </c>
      <c r="I49" s="42" t="s">
        <v>21</v>
      </c>
      <c r="J49" s="42" t="s">
        <v>22</v>
      </c>
      <c r="K49" s="42" t="s">
        <v>85</v>
      </c>
      <c r="L49" s="45" t="s">
        <v>367</v>
      </c>
      <c r="M49" s="57">
        <v>30128.7</v>
      </c>
      <c r="N49" s="57">
        <v>31264.2</v>
      </c>
      <c r="O49" s="55">
        <v>15572.7</v>
      </c>
      <c r="P49" s="54">
        <f aca="true" t="shared" si="3" ref="P49:P56">O49/M49*100</f>
        <v>51.68726164753209</v>
      </c>
      <c r="Q49" s="54">
        <f t="shared" si="2"/>
        <v>49.81000633312223</v>
      </c>
    </row>
    <row r="50" spans="1:17" ht="55.5" customHeight="1">
      <c r="A50" s="491" t="s">
        <v>28</v>
      </c>
      <c r="B50" s="491" t="s">
        <v>26</v>
      </c>
      <c r="C50" s="494"/>
      <c r="D50" s="497"/>
      <c r="E50" s="497"/>
      <c r="F50" s="514" t="s">
        <v>99</v>
      </c>
      <c r="G50" s="117" t="s">
        <v>20</v>
      </c>
      <c r="H50" s="117"/>
      <c r="I50" s="117"/>
      <c r="J50" s="117"/>
      <c r="K50" s="117"/>
      <c r="L50" s="117"/>
      <c r="M50" s="120">
        <f>M51+M52</f>
        <v>126895.59999999999</v>
      </c>
      <c r="N50" s="120">
        <f>N51+N52</f>
        <v>127874</v>
      </c>
      <c r="O50" s="120">
        <f>O51+O52</f>
        <v>64614.3</v>
      </c>
      <c r="P50" s="121">
        <f t="shared" si="3"/>
        <v>50.9192596118384</v>
      </c>
      <c r="Q50" s="121">
        <f t="shared" si="2"/>
        <v>50.52966201104212</v>
      </c>
    </row>
    <row r="51" spans="1:17" ht="90" customHeight="1">
      <c r="A51" s="492"/>
      <c r="B51" s="492"/>
      <c r="C51" s="495"/>
      <c r="D51" s="498"/>
      <c r="E51" s="498"/>
      <c r="F51" s="515"/>
      <c r="G51" s="118" t="s">
        <v>50</v>
      </c>
      <c r="H51" s="117">
        <v>941</v>
      </c>
      <c r="I51" s="117"/>
      <c r="J51" s="117"/>
      <c r="K51" s="117"/>
      <c r="L51" s="117"/>
      <c r="M51" s="120">
        <f>M54+M55+M57+M58+M59</f>
        <v>80108.59999999999</v>
      </c>
      <c r="N51" s="120">
        <f>N54+N55+N57+N58+N59</f>
        <v>81087</v>
      </c>
      <c r="O51" s="120">
        <f>O54+O55+O57+O58+O59</f>
        <v>40301.9</v>
      </c>
      <c r="P51" s="121">
        <f t="shared" si="3"/>
        <v>50.30908042332535</v>
      </c>
      <c r="Q51" s="121">
        <f t="shared" si="2"/>
        <v>49.70204841713222</v>
      </c>
    </row>
    <row r="52" spans="1:17" ht="118.5" customHeight="1">
      <c r="A52" s="493"/>
      <c r="B52" s="493"/>
      <c r="C52" s="496"/>
      <c r="D52" s="499"/>
      <c r="E52" s="499"/>
      <c r="F52" s="516"/>
      <c r="G52" s="118" t="s">
        <v>73</v>
      </c>
      <c r="H52" s="117">
        <v>938</v>
      </c>
      <c r="I52" s="117"/>
      <c r="J52" s="117"/>
      <c r="K52" s="117"/>
      <c r="L52" s="117"/>
      <c r="M52" s="120">
        <f>M53+M56</f>
        <v>46787</v>
      </c>
      <c r="N52" s="120">
        <f>N53+N56</f>
        <v>46787</v>
      </c>
      <c r="O52" s="120">
        <f>O53+O56</f>
        <v>24312.399999999998</v>
      </c>
      <c r="P52" s="121">
        <f t="shared" si="3"/>
        <v>51.964007095988194</v>
      </c>
      <c r="Q52" s="121">
        <f t="shared" si="2"/>
        <v>51.964007095988194</v>
      </c>
    </row>
    <row r="53" spans="1:17" ht="109.5" customHeight="1">
      <c r="A53" s="42" t="s">
        <v>28</v>
      </c>
      <c r="B53" s="42" t="s">
        <v>26</v>
      </c>
      <c r="C53" s="42" t="s">
        <v>28</v>
      </c>
      <c r="D53" s="42"/>
      <c r="E53" s="42"/>
      <c r="F53" s="43" t="s">
        <v>363</v>
      </c>
      <c r="G53" s="44" t="s">
        <v>73</v>
      </c>
      <c r="H53" s="42" t="s">
        <v>59</v>
      </c>
      <c r="I53" s="42" t="s">
        <v>21</v>
      </c>
      <c r="J53" s="42" t="s">
        <v>47</v>
      </c>
      <c r="K53" s="45" t="s">
        <v>364</v>
      </c>
      <c r="L53" s="55" t="s">
        <v>360</v>
      </c>
      <c r="M53" s="59">
        <v>46467.7</v>
      </c>
      <c r="N53" s="59">
        <v>46467.7</v>
      </c>
      <c r="O53" s="59">
        <v>24152.8</v>
      </c>
      <c r="P53" s="61">
        <f t="shared" si="3"/>
        <v>51.97761025400439</v>
      </c>
      <c r="Q53" s="61">
        <f t="shared" si="2"/>
        <v>51.97761025400439</v>
      </c>
    </row>
    <row r="54" spans="1:17" ht="76.5" customHeight="1">
      <c r="A54" s="42"/>
      <c r="B54" s="42"/>
      <c r="C54" s="42"/>
      <c r="D54" s="42"/>
      <c r="E54" s="42"/>
      <c r="F54" s="43"/>
      <c r="G54" s="34" t="s">
        <v>50</v>
      </c>
      <c r="H54" s="42" t="s">
        <v>37</v>
      </c>
      <c r="I54" s="42" t="s">
        <v>21</v>
      </c>
      <c r="J54" s="42" t="s">
        <v>47</v>
      </c>
      <c r="K54" s="42" t="s">
        <v>87</v>
      </c>
      <c r="L54" s="55" t="s">
        <v>360</v>
      </c>
      <c r="M54" s="59">
        <v>70494.4</v>
      </c>
      <c r="N54" s="59">
        <v>68863.1</v>
      </c>
      <c r="O54" s="119">
        <v>36412.3</v>
      </c>
      <c r="P54" s="61">
        <f t="shared" si="3"/>
        <v>51.65275539617332</v>
      </c>
      <c r="Q54" s="61">
        <f t="shared" si="2"/>
        <v>52.87635903698787</v>
      </c>
    </row>
    <row r="55" spans="1:17" ht="88.5" customHeight="1">
      <c r="A55" s="80" t="s">
        <v>28</v>
      </c>
      <c r="B55" s="80" t="s">
        <v>26</v>
      </c>
      <c r="C55" s="80" t="s">
        <v>28</v>
      </c>
      <c r="D55" s="80"/>
      <c r="E55" s="80"/>
      <c r="F55" s="81" t="s">
        <v>523</v>
      </c>
      <c r="G55" s="34" t="s">
        <v>50</v>
      </c>
      <c r="H55" s="80" t="s">
        <v>37</v>
      </c>
      <c r="I55" s="80" t="s">
        <v>21</v>
      </c>
      <c r="J55" s="80" t="s">
        <v>47</v>
      </c>
      <c r="K55" s="80" t="s">
        <v>353</v>
      </c>
      <c r="L55" s="85" t="s">
        <v>396</v>
      </c>
      <c r="M55" s="53">
        <v>494.2</v>
      </c>
      <c r="N55" s="53">
        <v>494.2</v>
      </c>
      <c r="O55" s="53">
        <v>254.6</v>
      </c>
      <c r="P55" s="54">
        <f t="shared" si="3"/>
        <v>51.51760420882234</v>
      </c>
      <c r="Q55" s="54">
        <f t="shared" si="2"/>
        <v>51.51760420882234</v>
      </c>
    </row>
    <row r="56" spans="1:17" ht="112.5" customHeight="1">
      <c r="A56" s="80"/>
      <c r="B56" s="80"/>
      <c r="C56" s="80"/>
      <c r="D56" s="80"/>
      <c r="E56" s="80"/>
      <c r="F56" s="81"/>
      <c r="G56" s="44" t="s">
        <v>73</v>
      </c>
      <c r="H56" s="80" t="s">
        <v>59</v>
      </c>
      <c r="I56" s="80" t="s">
        <v>21</v>
      </c>
      <c r="J56" s="80" t="s">
        <v>47</v>
      </c>
      <c r="K56" s="80" t="s">
        <v>365</v>
      </c>
      <c r="L56" s="55" t="s">
        <v>360</v>
      </c>
      <c r="M56" s="53">
        <v>319.3</v>
      </c>
      <c r="N56" s="53">
        <v>319.3</v>
      </c>
      <c r="O56" s="53">
        <v>159.6</v>
      </c>
      <c r="P56" s="54">
        <f t="shared" si="3"/>
        <v>49.98434074538052</v>
      </c>
      <c r="Q56" s="54">
        <f t="shared" si="2"/>
        <v>49.98434074538052</v>
      </c>
    </row>
    <row r="57" spans="1:17" ht="60.75">
      <c r="A57" s="42" t="s">
        <v>28</v>
      </c>
      <c r="B57" s="42" t="s">
        <v>26</v>
      </c>
      <c r="C57" s="42" t="s">
        <v>28</v>
      </c>
      <c r="D57" s="42"/>
      <c r="E57" s="42"/>
      <c r="F57" s="43" t="s">
        <v>366</v>
      </c>
      <c r="G57" s="112" t="s">
        <v>50</v>
      </c>
      <c r="H57" s="40" t="s">
        <v>37</v>
      </c>
      <c r="I57" s="40" t="s">
        <v>21</v>
      </c>
      <c r="J57" s="40" t="s">
        <v>47</v>
      </c>
      <c r="K57" s="41" t="s">
        <v>102</v>
      </c>
      <c r="L57" s="55" t="s">
        <v>360</v>
      </c>
      <c r="M57" s="113">
        <v>0</v>
      </c>
      <c r="N57" s="113">
        <v>0</v>
      </c>
      <c r="O57" s="55">
        <v>0</v>
      </c>
      <c r="P57" s="56">
        <v>0</v>
      </c>
      <c r="Q57" s="56">
        <v>0</v>
      </c>
    </row>
    <row r="58" spans="1:17" ht="60.75">
      <c r="A58" s="80" t="s">
        <v>28</v>
      </c>
      <c r="B58" s="80" t="s">
        <v>26</v>
      </c>
      <c r="C58" s="80" t="s">
        <v>28</v>
      </c>
      <c r="D58" s="80"/>
      <c r="E58" s="80"/>
      <c r="F58" s="72" t="s">
        <v>95</v>
      </c>
      <c r="G58" s="34" t="s">
        <v>50</v>
      </c>
      <c r="H58" s="80" t="s">
        <v>37</v>
      </c>
      <c r="I58" s="80" t="s">
        <v>21</v>
      </c>
      <c r="J58" s="80" t="s">
        <v>94</v>
      </c>
      <c r="K58" s="80" t="s">
        <v>103</v>
      </c>
      <c r="L58" s="55" t="s">
        <v>360</v>
      </c>
      <c r="M58" s="53">
        <v>0</v>
      </c>
      <c r="N58" s="53">
        <v>70.3</v>
      </c>
      <c r="O58" s="53">
        <v>57</v>
      </c>
      <c r="P58" s="67">
        <v>0</v>
      </c>
      <c r="Q58" s="67">
        <f>O58/N58*100</f>
        <v>81.08108108108108</v>
      </c>
    </row>
    <row r="59" spans="1:17" ht="78.75" customHeight="1">
      <c r="A59" s="80" t="s">
        <v>28</v>
      </c>
      <c r="B59" s="80" t="s">
        <v>47</v>
      </c>
      <c r="C59" s="80" t="s">
        <v>22</v>
      </c>
      <c r="D59" s="80"/>
      <c r="E59" s="80"/>
      <c r="F59" s="72" t="s">
        <v>368</v>
      </c>
      <c r="G59" s="34" t="s">
        <v>50</v>
      </c>
      <c r="H59" s="80" t="s">
        <v>37</v>
      </c>
      <c r="I59" s="80" t="s">
        <v>21</v>
      </c>
      <c r="J59" s="80" t="s">
        <v>47</v>
      </c>
      <c r="K59" s="80" t="s">
        <v>369</v>
      </c>
      <c r="L59" s="55" t="s">
        <v>360</v>
      </c>
      <c r="M59" s="53">
        <v>9120</v>
      </c>
      <c r="N59" s="53">
        <v>11659.4</v>
      </c>
      <c r="O59" s="53">
        <v>3578</v>
      </c>
      <c r="P59" s="67">
        <v>0</v>
      </c>
      <c r="Q59" s="67">
        <v>0</v>
      </c>
    </row>
    <row r="60" spans="1:17" ht="36.75" customHeight="1">
      <c r="A60" s="484" t="s">
        <v>28</v>
      </c>
      <c r="B60" s="484" t="s">
        <v>65</v>
      </c>
      <c r="C60" s="486"/>
      <c r="D60" s="486"/>
      <c r="E60" s="486"/>
      <c r="F60" s="527" t="s">
        <v>64</v>
      </c>
      <c r="G60" s="117" t="s">
        <v>20</v>
      </c>
      <c r="H60" s="117"/>
      <c r="I60" s="117"/>
      <c r="J60" s="117"/>
      <c r="K60" s="117"/>
      <c r="L60" s="117"/>
      <c r="M60" s="74">
        <f>M61</f>
        <v>45667.4</v>
      </c>
      <c r="N60" s="74">
        <f>N61</f>
        <v>44360.4</v>
      </c>
      <c r="O60" s="74">
        <f>O61</f>
        <v>19895.5</v>
      </c>
      <c r="P60" s="104">
        <f aca="true" t="shared" si="4" ref="P60:P69">O60/M60*100</f>
        <v>43.566088719743185</v>
      </c>
      <c r="Q60" s="104">
        <f aca="true" t="shared" si="5" ref="Q60:Q68">O60/N60*100</f>
        <v>44.84968575576415</v>
      </c>
    </row>
    <row r="61" spans="1:18" ht="84.75" customHeight="1">
      <c r="A61" s="485"/>
      <c r="B61" s="485"/>
      <c r="C61" s="485"/>
      <c r="D61" s="485"/>
      <c r="E61" s="485"/>
      <c r="F61" s="528"/>
      <c r="G61" s="33" t="s">
        <v>50</v>
      </c>
      <c r="H61" s="83" t="s">
        <v>37</v>
      </c>
      <c r="I61" s="83"/>
      <c r="J61" s="83"/>
      <c r="K61" s="83"/>
      <c r="L61" s="83"/>
      <c r="M61" s="105">
        <f>M62+M63+M64</f>
        <v>45667.4</v>
      </c>
      <c r="N61" s="105">
        <f>N62+N63+N64</f>
        <v>44360.4</v>
      </c>
      <c r="O61" s="105">
        <f>O62+O63+O64</f>
        <v>19895.5</v>
      </c>
      <c r="P61" s="104">
        <f t="shared" si="4"/>
        <v>43.566088719743185</v>
      </c>
      <c r="Q61" s="104">
        <f t="shared" si="5"/>
        <v>44.84968575576415</v>
      </c>
      <c r="R61" s="71"/>
    </row>
    <row r="62" spans="1:18" ht="157.5" customHeight="1">
      <c r="A62" s="42" t="s">
        <v>28</v>
      </c>
      <c r="B62" s="42" t="s">
        <v>65</v>
      </c>
      <c r="C62" s="42" t="s">
        <v>28</v>
      </c>
      <c r="D62" s="42"/>
      <c r="E62" s="42"/>
      <c r="F62" s="43" t="s">
        <v>66</v>
      </c>
      <c r="G62" s="44" t="s">
        <v>50</v>
      </c>
      <c r="H62" s="42" t="s">
        <v>37</v>
      </c>
      <c r="I62" s="42" t="s">
        <v>21</v>
      </c>
      <c r="J62" s="42" t="s">
        <v>52</v>
      </c>
      <c r="K62" s="42" t="s">
        <v>88</v>
      </c>
      <c r="L62" s="45" t="s">
        <v>74</v>
      </c>
      <c r="M62" s="57">
        <v>5381.8</v>
      </c>
      <c r="N62" s="57">
        <v>5386.4</v>
      </c>
      <c r="O62" s="60">
        <v>2527.4</v>
      </c>
      <c r="P62" s="61">
        <f t="shared" si="4"/>
        <v>46.96198297967223</v>
      </c>
      <c r="Q62" s="61">
        <f t="shared" si="5"/>
        <v>46.92187732065945</v>
      </c>
      <c r="R62" s="8"/>
    </row>
    <row r="63" spans="1:17" ht="99.75" customHeight="1">
      <c r="A63" s="42" t="s">
        <v>28</v>
      </c>
      <c r="B63" s="42" t="s">
        <v>65</v>
      </c>
      <c r="C63" s="42" t="s">
        <v>22</v>
      </c>
      <c r="D63" s="42"/>
      <c r="E63" s="42"/>
      <c r="F63" s="43" t="s">
        <v>67</v>
      </c>
      <c r="G63" s="44" t="s">
        <v>50</v>
      </c>
      <c r="H63" s="42" t="s">
        <v>37</v>
      </c>
      <c r="I63" s="42" t="s">
        <v>21</v>
      </c>
      <c r="J63" s="42" t="s">
        <v>52</v>
      </c>
      <c r="K63" s="42" t="s">
        <v>89</v>
      </c>
      <c r="L63" s="45" t="s">
        <v>110</v>
      </c>
      <c r="M63" s="57">
        <v>40093.7</v>
      </c>
      <c r="N63" s="57">
        <v>38782.1</v>
      </c>
      <c r="O63" s="60">
        <v>17272.1</v>
      </c>
      <c r="P63" s="61">
        <f t="shared" si="4"/>
        <v>43.07933665388827</v>
      </c>
      <c r="Q63" s="61">
        <f t="shared" si="5"/>
        <v>44.53626802055587</v>
      </c>
    </row>
    <row r="64" spans="1:17" ht="69.75" customHeight="1">
      <c r="A64" s="42" t="s">
        <v>28</v>
      </c>
      <c r="B64" s="42" t="s">
        <v>65</v>
      </c>
      <c r="C64" s="42" t="s">
        <v>22</v>
      </c>
      <c r="D64" s="42"/>
      <c r="E64" s="42"/>
      <c r="F64" s="81" t="s">
        <v>523</v>
      </c>
      <c r="G64" s="44" t="s">
        <v>50</v>
      </c>
      <c r="H64" s="42" t="s">
        <v>37</v>
      </c>
      <c r="I64" s="42" t="s">
        <v>21</v>
      </c>
      <c r="J64" s="42" t="s">
        <v>52</v>
      </c>
      <c r="K64" s="42" t="s">
        <v>381</v>
      </c>
      <c r="L64" s="45" t="s">
        <v>382</v>
      </c>
      <c r="M64" s="57">
        <v>191.9</v>
      </c>
      <c r="N64" s="57">
        <v>191.9</v>
      </c>
      <c r="O64" s="60">
        <v>96</v>
      </c>
      <c r="P64" s="61">
        <f t="shared" si="4"/>
        <v>50.02605523710265</v>
      </c>
      <c r="Q64" s="61">
        <f t="shared" si="5"/>
        <v>50.02605523710265</v>
      </c>
    </row>
    <row r="65" spans="1:17" ht="35.25" customHeight="1">
      <c r="A65" s="489" t="s">
        <v>28</v>
      </c>
      <c r="B65" s="482">
        <v>5</v>
      </c>
      <c r="C65" s="482"/>
      <c r="D65" s="482"/>
      <c r="E65" s="482"/>
      <c r="F65" s="487" t="s">
        <v>68</v>
      </c>
      <c r="G65" s="393" t="s">
        <v>20</v>
      </c>
      <c r="H65" s="393"/>
      <c r="I65" s="393"/>
      <c r="J65" s="393"/>
      <c r="K65" s="393"/>
      <c r="L65" s="393"/>
      <c r="M65" s="74">
        <f>M66</f>
        <v>2090</v>
      </c>
      <c r="N65" s="74">
        <f>N66</f>
        <v>4419.8</v>
      </c>
      <c r="O65" s="74">
        <f>O66</f>
        <v>2587.7</v>
      </c>
      <c r="P65" s="54">
        <f t="shared" si="4"/>
        <v>123.8133971291866</v>
      </c>
      <c r="Q65" s="54">
        <f t="shared" si="5"/>
        <v>58.547898094936414</v>
      </c>
    </row>
    <row r="66" spans="1:17" ht="83.25" customHeight="1">
      <c r="A66" s="489"/>
      <c r="B66" s="482"/>
      <c r="C66" s="490"/>
      <c r="D66" s="490"/>
      <c r="E66" s="483"/>
      <c r="F66" s="488"/>
      <c r="G66" s="126" t="s">
        <v>50</v>
      </c>
      <c r="H66" s="128">
        <v>941</v>
      </c>
      <c r="I66" s="394"/>
      <c r="J66" s="394"/>
      <c r="K66" s="394"/>
      <c r="L66" s="394"/>
      <c r="M66" s="127">
        <f>M67+M68+M69</f>
        <v>2090</v>
      </c>
      <c r="N66" s="127">
        <f>N67+N68+N69</f>
        <v>4419.8</v>
      </c>
      <c r="O66" s="127">
        <f>O67+O68+O69</f>
        <v>2587.7</v>
      </c>
      <c r="P66" s="54">
        <f t="shared" si="4"/>
        <v>123.8133971291866</v>
      </c>
      <c r="Q66" s="54">
        <f t="shared" si="5"/>
        <v>58.547898094936414</v>
      </c>
    </row>
    <row r="67" spans="1:17" ht="86.25" customHeight="1">
      <c r="A67" s="46" t="s">
        <v>28</v>
      </c>
      <c r="B67" s="46" t="s">
        <v>75</v>
      </c>
      <c r="C67" s="42" t="s">
        <v>28</v>
      </c>
      <c r="D67" s="58"/>
      <c r="E67" s="58"/>
      <c r="F67" s="43" t="s">
        <v>46</v>
      </c>
      <c r="G67" s="44" t="s">
        <v>50</v>
      </c>
      <c r="H67" s="42" t="s">
        <v>37</v>
      </c>
      <c r="I67" s="42" t="s">
        <v>21</v>
      </c>
      <c r="J67" s="42" t="s">
        <v>22</v>
      </c>
      <c r="K67" s="42" t="s">
        <v>90</v>
      </c>
      <c r="L67" s="45" t="s">
        <v>394</v>
      </c>
      <c r="M67" s="57">
        <v>2014</v>
      </c>
      <c r="N67" s="57">
        <v>2014</v>
      </c>
      <c r="O67" s="60">
        <v>881.3</v>
      </c>
      <c r="P67" s="61">
        <f t="shared" si="4"/>
        <v>43.75868917576961</v>
      </c>
      <c r="Q67" s="61">
        <f t="shared" si="5"/>
        <v>43.75868917576961</v>
      </c>
    </row>
    <row r="68" spans="1:17" ht="36.75" customHeight="1">
      <c r="A68" s="42"/>
      <c r="B68" s="124"/>
      <c r="C68" s="42"/>
      <c r="D68" s="58"/>
      <c r="E68" s="48"/>
      <c r="F68" s="123"/>
      <c r="G68" s="44"/>
      <c r="H68" s="63">
        <v>941</v>
      </c>
      <c r="I68" s="42" t="s">
        <v>21</v>
      </c>
      <c r="J68" s="42" t="s">
        <v>22</v>
      </c>
      <c r="K68" s="125" t="s">
        <v>383</v>
      </c>
      <c r="L68" s="124">
        <v>610</v>
      </c>
      <c r="M68" s="62">
        <v>76</v>
      </c>
      <c r="N68" s="62">
        <v>76</v>
      </c>
      <c r="O68" s="60">
        <v>23.9</v>
      </c>
      <c r="P68" s="61">
        <f t="shared" si="4"/>
        <v>31.44736842105263</v>
      </c>
      <c r="Q68" s="61">
        <f t="shared" si="5"/>
        <v>31.44736842105263</v>
      </c>
    </row>
    <row r="69" spans="1:18" ht="67.5" customHeight="1">
      <c r="A69" s="42" t="s">
        <v>28</v>
      </c>
      <c r="B69" s="124">
        <v>5</v>
      </c>
      <c r="C69" s="42" t="s">
        <v>28</v>
      </c>
      <c r="D69" s="58"/>
      <c r="E69" s="48"/>
      <c r="F69" s="123" t="s">
        <v>77</v>
      </c>
      <c r="G69" s="44" t="s">
        <v>50</v>
      </c>
      <c r="H69" s="63">
        <v>941</v>
      </c>
      <c r="I69" s="42" t="s">
        <v>21</v>
      </c>
      <c r="J69" s="42" t="s">
        <v>22</v>
      </c>
      <c r="K69" s="125" t="s">
        <v>91</v>
      </c>
      <c r="L69" s="124">
        <v>610</v>
      </c>
      <c r="M69" s="62">
        <v>0</v>
      </c>
      <c r="N69" s="62">
        <v>2329.8</v>
      </c>
      <c r="O69" s="60">
        <v>1682.5</v>
      </c>
      <c r="P69" s="61" t="e">
        <f t="shared" si="4"/>
        <v>#DIV/0!</v>
      </c>
      <c r="Q69" s="61">
        <f>O69/N69*100</f>
        <v>72.21649927032362</v>
      </c>
      <c r="R69" s="30"/>
    </row>
    <row r="70" spans="1:17" ht="48" customHeight="1">
      <c r="A70" s="129" t="s">
        <v>28</v>
      </c>
      <c r="B70" s="130">
        <v>6</v>
      </c>
      <c r="C70" s="130"/>
      <c r="D70" s="130"/>
      <c r="E70" s="130"/>
      <c r="F70" s="131" t="s">
        <v>384</v>
      </c>
      <c r="G70" s="393" t="s">
        <v>20</v>
      </c>
      <c r="H70" s="106"/>
      <c r="I70" s="106"/>
      <c r="J70" s="106"/>
      <c r="K70" s="106"/>
      <c r="L70" s="106"/>
      <c r="M70" s="134">
        <f>M71+M72</f>
        <v>4300.1</v>
      </c>
      <c r="N70" s="134">
        <f>N71+N72</f>
        <v>19528</v>
      </c>
      <c r="O70" s="134">
        <f>O71+O72</f>
        <v>5065.799999999999</v>
      </c>
      <c r="P70" s="54">
        <f>O70/M70*100</f>
        <v>117.80656263807816</v>
      </c>
      <c r="Q70" s="54">
        <f>O70/N70*100</f>
        <v>25.9412126177796</v>
      </c>
    </row>
    <row r="71" spans="1:17" ht="96" customHeight="1">
      <c r="A71" s="122"/>
      <c r="B71" s="58"/>
      <c r="C71" s="58"/>
      <c r="D71" s="58"/>
      <c r="E71" s="58"/>
      <c r="F71" s="132"/>
      <c r="G71" s="126" t="s">
        <v>50</v>
      </c>
      <c r="H71" s="63">
        <v>941</v>
      </c>
      <c r="I71" s="106"/>
      <c r="J71" s="106"/>
      <c r="K71" s="106"/>
      <c r="L71" s="100"/>
      <c r="M71" s="134">
        <f>M73+M74+M75+M76+M77+M78+M79+M80+M81+M84+M85+M88</f>
        <v>4266.1</v>
      </c>
      <c r="N71" s="134">
        <f>N73+N74+N75+N76+N77+N78+N79+N80+N81+N84+N85+N88</f>
        <v>19103.5</v>
      </c>
      <c r="O71" s="134">
        <f>O73+O74+O75+O76+O77+O78+O79+O80+O81+O84+O85+O88</f>
        <v>4982.9</v>
      </c>
      <c r="P71" s="54">
        <f>O71/M71*100</f>
        <v>116.80223154637723</v>
      </c>
      <c r="Q71" s="54">
        <f>O71/N71*100</f>
        <v>26.083701939435176</v>
      </c>
    </row>
    <row r="72" spans="1:17" ht="112.5" customHeight="1">
      <c r="A72" s="47"/>
      <c r="B72" s="48"/>
      <c r="C72" s="48"/>
      <c r="D72" s="48"/>
      <c r="E72" s="48"/>
      <c r="F72" s="99"/>
      <c r="G72" s="118" t="s">
        <v>73</v>
      </c>
      <c r="H72" s="60">
        <v>938</v>
      </c>
      <c r="I72" s="106"/>
      <c r="J72" s="106"/>
      <c r="K72" s="106"/>
      <c r="L72" s="100"/>
      <c r="M72" s="134">
        <f>M82+M86+M87</f>
        <v>34</v>
      </c>
      <c r="N72" s="134">
        <f>N82+N83+N86+N87</f>
        <v>424.5</v>
      </c>
      <c r="O72" s="134">
        <f>O82+O83+O86+O87</f>
        <v>82.9</v>
      </c>
      <c r="P72" s="54">
        <f>O72/M72*100</f>
        <v>243.82352941176472</v>
      </c>
      <c r="Q72" s="54">
        <f>O72/N72*100</f>
        <v>19.528857479387515</v>
      </c>
    </row>
    <row r="73" spans="1:17" ht="82.5" customHeight="1">
      <c r="A73" s="42" t="s">
        <v>28</v>
      </c>
      <c r="B73" s="49">
        <v>6</v>
      </c>
      <c r="C73" s="42" t="s">
        <v>28</v>
      </c>
      <c r="D73" s="75">
        <v>1</v>
      </c>
      <c r="E73" s="75"/>
      <c r="F73" s="123" t="s">
        <v>98</v>
      </c>
      <c r="G73" s="44" t="s">
        <v>50</v>
      </c>
      <c r="H73" s="63">
        <v>941</v>
      </c>
      <c r="I73" s="42" t="s">
        <v>21</v>
      </c>
      <c r="J73" s="42" t="s">
        <v>21</v>
      </c>
      <c r="K73" s="64" t="s">
        <v>106</v>
      </c>
      <c r="L73" s="63">
        <v>620</v>
      </c>
      <c r="M73" s="62">
        <v>3865.1</v>
      </c>
      <c r="N73" s="62">
        <v>3865.1</v>
      </c>
      <c r="O73" s="60">
        <v>3001.1</v>
      </c>
      <c r="P73" s="54">
        <f aca="true" t="shared" si="6" ref="P73:P80">O73/M73*100</f>
        <v>77.64611523634576</v>
      </c>
      <c r="Q73" s="54">
        <f aca="true" t="shared" si="7" ref="Q73:Q88">O73/N73*100</f>
        <v>77.64611523634576</v>
      </c>
    </row>
    <row r="74" spans="1:17" ht="79.5" customHeight="1">
      <c r="A74" s="42" t="s">
        <v>28</v>
      </c>
      <c r="B74" s="49">
        <v>6</v>
      </c>
      <c r="C74" s="42" t="s">
        <v>28</v>
      </c>
      <c r="D74" s="75">
        <v>2</v>
      </c>
      <c r="E74" s="75"/>
      <c r="F74" s="81" t="s">
        <v>523</v>
      </c>
      <c r="G74" s="44" t="s">
        <v>50</v>
      </c>
      <c r="H74" s="63">
        <v>941</v>
      </c>
      <c r="I74" s="42" t="s">
        <v>21</v>
      </c>
      <c r="J74" s="42" t="s">
        <v>21</v>
      </c>
      <c r="K74" s="64" t="s">
        <v>354</v>
      </c>
      <c r="L74" s="63">
        <v>620</v>
      </c>
      <c r="M74" s="62">
        <v>231</v>
      </c>
      <c r="N74" s="62">
        <v>231</v>
      </c>
      <c r="O74" s="60">
        <v>115.5</v>
      </c>
      <c r="P74" s="54">
        <f t="shared" si="6"/>
        <v>50</v>
      </c>
      <c r="Q74" s="54">
        <f t="shared" si="7"/>
        <v>50</v>
      </c>
    </row>
    <row r="75" spans="1:17" ht="51" customHeight="1">
      <c r="A75" s="457" t="s">
        <v>28</v>
      </c>
      <c r="B75" s="459">
        <v>6</v>
      </c>
      <c r="C75" s="457" t="s">
        <v>28</v>
      </c>
      <c r="D75" s="454">
        <v>3</v>
      </c>
      <c r="E75" s="454"/>
      <c r="F75" s="463" t="s">
        <v>361</v>
      </c>
      <c r="G75" s="461" t="s">
        <v>50</v>
      </c>
      <c r="H75" s="63">
        <v>941</v>
      </c>
      <c r="I75" s="42" t="s">
        <v>21</v>
      </c>
      <c r="J75" s="42" t="s">
        <v>21</v>
      </c>
      <c r="K75" s="64" t="s">
        <v>362</v>
      </c>
      <c r="L75" s="63">
        <v>620</v>
      </c>
      <c r="M75" s="62">
        <v>10</v>
      </c>
      <c r="N75" s="62">
        <v>32.7</v>
      </c>
      <c r="O75" s="60">
        <v>0</v>
      </c>
      <c r="P75" s="54">
        <f t="shared" si="6"/>
        <v>0</v>
      </c>
      <c r="Q75" s="54">
        <f t="shared" si="7"/>
        <v>0</v>
      </c>
    </row>
    <row r="76" spans="1:17" ht="43.5" customHeight="1">
      <c r="A76" s="465"/>
      <c r="B76" s="466"/>
      <c r="C76" s="465"/>
      <c r="D76" s="467"/>
      <c r="E76" s="467"/>
      <c r="F76" s="464"/>
      <c r="G76" s="462"/>
      <c r="H76" s="63">
        <v>941</v>
      </c>
      <c r="I76" s="42" t="s">
        <v>21</v>
      </c>
      <c r="J76" s="42" t="s">
        <v>21</v>
      </c>
      <c r="K76" s="64" t="s">
        <v>387</v>
      </c>
      <c r="L76" s="63">
        <v>200</v>
      </c>
      <c r="M76" s="62">
        <v>0</v>
      </c>
      <c r="N76" s="62">
        <v>3233</v>
      </c>
      <c r="O76" s="60">
        <v>1698.2</v>
      </c>
      <c r="P76" s="54">
        <v>0</v>
      </c>
      <c r="Q76" s="54">
        <f t="shared" si="7"/>
        <v>52.527064645839786</v>
      </c>
    </row>
    <row r="77" spans="1:17" ht="55.5" customHeight="1">
      <c r="A77" s="457" t="s">
        <v>28</v>
      </c>
      <c r="B77" s="459">
        <v>6</v>
      </c>
      <c r="C77" s="457" t="s">
        <v>22</v>
      </c>
      <c r="D77" s="454">
        <v>1</v>
      </c>
      <c r="E77" s="454"/>
      <c r="F77" s="470" t="s">
        <v>385</v>
      </c>
      <c r="G77" s="461" t="s">
        <v>50</v>
      </c>
      <c r="H77" s="63">
        <v>941</v>
      </c>
      <c r="I77" s="42" t="s">
        <v>21</v>
      </c>
      <c r="J77" s="42" t="s">
        <v>21</v>
      </c>
      <c r="K77" s="64" t="s">
        <v>111</v>
      </c>
      <c r="L77" s="63">
        <v>300</v>
      </c>
      <c r="M77" s="62">
        <v>0</v>
      </c>
      <c r="N77" s="62">
        <v>5239.4</v>
      </c>
      <c r="O77" s="60">
        <v>72</v>
      </c>
      <c r="P77" s="54">
        <v>0</v>
      </c>
      <c r="Q77" s="54">
        <f t="shared" si="7"/>
        <v>1.37420315303279</v>
      </c>
    </row>
    <row r="78" spans="1:17" ht="43.5" customHeight="1">
      <c r="A78" s="458"/>
      <c r="B78" s="460"/>
      <c r="C78" s="458"/>
      <c r="D78" s="455"/>
      <c r="E78" s="455"/>
      <c r="F78" s="471"/>
      <c r="G78" s="468"/>
      <c r="H78" s="63">
        <v>941</v>
      </c>
      <c r="I78" s="42" t="s">
        <v>21</v>
      </c>
      <c r="J78" s="42" t="s">
        <v>21</v>
      </c>
      <c r="K78" s="64" t="s">
        <v>389</v>
      </c>
      <c r="L78" s="123">
        <v>300</v>
      </c>
      <c r="M78" s="62">
        <v>75</v>
      </c>
      <c r="N78" s="62">
        <v>40.3</v>
      </c>
      <c r="O78" s="60">
        <v>0</v>
      </c>
      <c r="P78" s="54">
        <f t="shared" si="6"/>
        <v>0</v>
      </c>
      <c r="Q78" s="54">
        <f t="shared" si="7"/>
        <v>0</v>
      </c>
    </row>
    <row r="79" spans="1:17" ht="37.5" customHeight="1">
      <c r="A79" s="456"/>
      <c r="B79" s="456"/>
      <c r="C79" s="456"/>
      <c r="D79" s="456"/>
      <c r="E79" s="456"/>
      <c r="F79" s="469"/>
      <c r="G79" s="469"/>
      <c r="H79" s="63">
        <v>941</v>
      </c>
      <c r="I79" s="42" t="s">
        <v>21</v>
      </c>
      <c r="J79" s="42" t="s">
        <v>21</v>
      </c>
      <c r="K79" s="64" t="s">
        <v>389</v>
      </c>
      <c r="L79" s="123">
        <v>200</v>
      </c>
      <c r="M79" s="62">
        <v>0</v>
      </c>
      <c r="N79" s="62">
        <v>11.9</v>
      </c>
      <c r="O79" s="60">
        <v>0</v>
      </c>
      <c r="P79" s="54">
        <v>0</v>
      </c>
      <c r="Q79" s="54">
        <f t="shared" si="7"/>
        <v>0</v>
      </c>
    </row>
    <row r="80" spans="1:17" ht="61.5" customHeight="1">
      <c r="A80" s="457" t="s">
        <v>28</v>
      </c>
      <c r="B80" s="459">
        <v>6</v>
      </c>
      <c r="C80" s="457" t="s">
        <v>47</v>
      </c>
      <c r="D80" s="454">
        <v>1</v>
      </c>
      <c r="E80" s="454"/>
      <c r="F80" s="470" t="s">
        <v>386</v>
      </c>
      <c r="G80" s="461" t="s">
        <v>50</v>
      </c>
      <c r="H80" s="63">
        <v>941</v>
      </c>
      <c r="I80" s="42" t="s">
        <v>21</v>
      </c>
      <c r="J80" s="42" t="s">
        <v>21</v>
      </c>
      <c r="K80" s="64" t="s">
        <v>112</v>
      </c>
      <c r="L80" s="63">
        <v>610</v>
      </c>
      <c r="M80" s="62">
        <v>85</v>
      </c>
      <c r="N80" s="62">
        <v>83.2</v>
      </c>
      <c r="O80" s="60">
        <v>0</v>
      </c>
      <c r="P80" s="54">
        <f t="shared" si="6"/>
        <v>0</v>
      </c>
      <c r="Q80" s="54">
        <f t="shared" si="7"/>
        <v>0</v>
      </c>
    </row>
    <row r="81" spans="1:17" ht="54" customHeight="1">
      <c r="A81" s="465"/>
      <c r="B81" s="466"/>
      <c r="C81" s="465"/>
      <c r="D81" s="467"/>
      <c r="E81" s="467"/>
      <c r="F81" s="469"/>
      <c r="G81" s="469"/>
      <c r="H81" s="76">
        <v>941</v>
      </c>
      <c r="I81" s="37" t="s">
        <v>21</v>
      </c>
      <c r="J81" s="46" t="s">
        <v>21</v>
      </c>
      <c r="K81" s="77" t="s">
        <v>105</v>
      </c>
      <c r="L81" s="84" t="s">
        <v>531</v>
      </c>
      <c r="M81" s="78">
        <v>0</v>
      </c>
      <c r="N81" s="78">
        <v>6189.1</v>
      </c>
      <c r="O81" s="73">
        <v>0</v>
      </c>
      <c r="P81" s="54">
        <v>0</v>
      </c>
      <c r="Q81" s="54">
        <f t="shared" si="7"/>
        <v>0</v>
      </c>
    </row>
    <row r="82" spans="1:17" ht="64.5" customHeight="1">
      <c r="A82" s="457" t="s">
        <v>28</v>
      </c>
      <c r="B82" s="476">
        <v>6</v>
      </c>
      <c r="C82" s="457" t="s">
        <v>29</v>
      </c>
      <c r="D82" s="478">
        <v>1</v>
      </c>
      <c r="E82" s="478"/>
      <c r="F82" s="472" t="s">
        <v>357</v>
      </c>
      <c r="G82" s="461" t="s">
        <v>73</v>
      </c>
      <c r="H82" s="76">
        <v>938</v>
      </c>
      <c r="I82" s="37" t="s">
        <v>21</v>
      </c>
      <c r="J82" s="46" t="s">
        <v>22</v>
      </c>
      <c r="K82" s="77" t="s">
        <v>356</v>
      </c>
      <c r="L82" s="84">
        <v>620</v>
      </c>
      <c r="M82" s="78">
        <v>1.3</v>
      </c>
      <c r="N82" s="78">
        <v>1.3</v>
      </c>
      <c r="O82" s="73">
        <v>0</v>
      </c>
      <c r="P82" s="54">
        <f>O82/M82*100</f>
        <v>0</v>
      </c>
      <c r="Q82" s="54">
        <f t="shared" si="7"/>
        <v>0</v>
      </c>
    </row>
    <row r="83" spans="1:17" ht="54" customHeight="1">
      <c r="A83" s="458"/>
      <c r="B83" s="477"/>
      <c r="C83" s="458"/>
      <c r="D83" s="477"/>
      <c r="E83" s="477"/>
      <c r="F83" s="473"/>
      <c r="G83" s="462"/>
      <c r="H83" s="76">
        <v>938</v>
      </c>
      <c r="I83" s="37" t="s">
        <v>21</v>
      </c>
      <c r="J83" s="46" t="s">
        <v>21</v>
      </c>
      <c r="K83" s="77" t="s">
        <v>355</v>
      </c>
      <c r="L83" s="84">
        <v>620</v>
      </c>
      <c r="M83" s="78">
        <v>0</v>
      </c>
      <c r="N83" s="78">
        <v>110.5</v>
      </c>
      <c r="O83" s="73">
        <v>82.9</v>
      </c>
      <c r="P83" s="54">
        <v>0</v>
      </c>
      <c r="Q83" s="54">
        <f t="shared" si="7"/>
        <v>75.02262443438914</v>
      </c>
    </row>
    <row r="84" spans="1:17" ht="55.5" customHeight="1">
      <c r="A84" s="458"/>
      <c r="B84" s="477"/>
      <c r="C84" s="458"/>
      <c r="D84" s="477"/>
      <c r="E84" s="477"/>
      <c r="F84" s="473"/>
      <c r="G84" s="474" t="s">
        <v>50</v>
      </c>
      <c r="H84" s="76">
        <v>941</v>
      </c>
      <c r="I84" s="37" t="s">
        <v>21</v>
      </c>
      <c r="J84" s="46" t="s">
        <v>21</v>
      </c>
      <c r="K84" s="77" t="s">
        <v>356</v>
      </c>
      <c r="L84" s="84">
        <v>620</v>
      </c>
      <c r="M84" s="78">
        <v>0</v>
      </c>
      <c r="N84" s="78">
        <v>1.8</v>
      </c>
      <c r="O84" s="73">
        <v>0.9</v>
      </c>
      <c r="P84" s="54">
        <v>0</v>
      </c>
      <c r="Q84" s="54">
        <f t="shared" si="7"/>
        <v>50</v>
      </c>
    </row>
    <row r="85" spans="1:17" ht="55.5" customHeight="1">
      <c r="A85" s="465"/>
      <c r="B85" s="456"/>
      <c r="C85" s="465"/>
      <c r="D85" s="456"/>
      <c r="E85" s="456"/>
      <c r="F85" s="469"/>
      <c r="G85" s="475"/>
      <c r="H85" s="76">
        <v>941</v>
      </c>
      <c r="I85" s="37" t="s">
        <v>21</v>
      </c>
      <c r="J85" s="46" t="s">
        <v>21</v>
      </c>
      <c r="K85" s="77" t="s">
        <v>355</v>
      </c>
      <c r="L85" s="84">
        <v>620</v>
      </c>
      <c r="M85" s="78">
        <v>0</v>
      </c>
      <c r="N85" s="78">
        <v>176</v>
      </c>
      <c r="O85" s="73">
        <v>95.2</v>
      </c>
      <c r="P85" s="54">
        <v>0</v>
      </c>
      <c r="Q85" s="54">
        <f t="shared" si="7"/>
        <v>54.090909090909086</v>
      </c>
    </row>
    <row r="86" spans="1:17" ht="58.5" customHeight="1">
      <c r="A86" s="457" t="s">
        <v>28</v>
      </c>
      <c r="B86" s="476">
        <v>6</v>
      </c>
      <c r="C86" s="457" t="s">
        <v>29</v>
      </c>
      <c r="D86" s="478">
        <v>2</v>
      </c>
      <c r="E86" s="478"/>
      <c r="F86" s="472" t="s">
        <v>388</v>
      </c>
      <c r="G86" s="461" t="s">
        <v>73</v>
      </c>
      <c r="H86" s="76">
        <v>938</v>
      </c>
      <c r="I86" s="37" t="s">
        <v>21</v>
      </c>
      <c r="J86" s="46" t="s">
        <v>21</v>
      </c>
      <c r="K86" s="77" t="s">
        <v>356</v>
      </c>
      <c r="L86" s="84">
        <v>620</v>
      </c>
      <c r="M86" s="78">
        <v>32.7</v>
      </c>
      <c r="N86" s="78">
        <v>32.7</v>
      </c>
      <c r="O86" s="73">
        <v>0</v>
      </c>
      <c r="P86" s="54">
        <v>0</v>
      </c>
      <c r="Q86" s="54">
        <f t="shared" si="7"/>
        <v>0</v>
      </c>
    </row>
    <row r="87" spans="1:17" ht="57" customHeight="1">
      <c r="A87" s="465"/>
      <c r="B87" s="480"/>
      <c r="C87" s="465"/>
      <c r="D87" s="481"/>
      <c r="E87" s="481"/>
      <c r="F87" s="479"/>
      <c r="G87" s="462"/>
      <c r="H87" s="76">
        <v>938</v>
      </c>
      <c r="I87" s="37" t="s">
        <v>21</v>
      </c>
      <c r="J87" s="46" t="s">
        <v>21</v>
      </c>
      <c r="K87" s="77" t="s">
        <v>355</v>
      </c>
      <c r="L87" s="84">
        <v>620</v>
      </c>
      <c r="M87" s="78">
        <v>0</v>
      </c>
      <c r="N87" s="78">
        <v>280</v>
      </c>
      <c r="O87" s="73">
        <v>0</v>
      </c>
      <c r="P87" s="54">
        <v>0</v>
      </c>
      <c r="Q87" s="54">
        <f t="shared" si="7"/>
        <v>0</v>
      </c>
    </row>
    <row r="88" spans="1:17" ht="96.75" customHeight="1">
      <c r="A88" s="42" t="s">
        <v>28</v>
      </c>
      <c r="B88" s="124">
        <v>6</v>
      </c>
      <c r="C88" s="42" t="s">
        <v>94</v>
      </c>
      <c r="D88" s="119">
        <v>1</v>
      </c>
      <c r="E88" s="119"/>
      <c r="F88" s="133" t="s">
        <v>358</v>
      </c>
      <c r="G88" s="44" t="s">
        <v>50</v>
      </c>
      <c r="H88" s="76">
        <v>941</v>
      </c>
      <c r="I88" s="37" t="s">
        <v>21</v>
      </c>
      <c r="J88" s="46" t="s">
        <v>21</v>
      </c>
      <c r="K88" s="77" t="s">
        <v>359</v>
      </c>
      <c r="L88" s="84" t="s">
        <v>360</v>
      </c>
      <c r="M88" s="78">
        <v>0</v>
      </c>
      <c r="N88" s="78">
        <v>0</v>
      </c>
      <c r="O88" s="73">
        <v>0</v>
      </c>
      <c r="P88" s="54">
        <v>0</v>
      </c>
      <c r="Q88" s="54" t="e">
        <f t="shared" si="7"/>
        <v>#DIV/0!</v>
      </c>
    </row>
  </sheetData>
  <sheetProtection/>
  <mergeCells count="96">
    <mergeCell ref="O4:Q4"/>
    <mergeCell ref="O1:Q1"/>
    <mergeCell ref="O2:Q2"/>
    <mergeCell ref="O3:Q3"/>
    <mergeCell ref="S16:T16"/>
    <mergeCell ref="F13:F14"/>
    <mergeCell ref="F15:F16"/>
    <mergeCell ref="F8:F9"/>
    <mergeCell ref="D10:D12"/>
    <mergeCell ref="E10:E12"/>
    <mergeCell ref="F60:F61"/>
    <mergeCell ref="F10:F12"/>
    <mergeCell ref="G31:G32"/>
    <mergeCell ref="A13:A14"/>
    <mergeCell ref="B13:B14"/>
    <mergeCell ref="C13:C14"/>
    <mergeCell ref="D13:D14"/>
    <mergeCell ref="A15:A16"/>
    <mergeCell ref="F27:F28"/>
    <mergeCell ref="A27:A28"/>
    <mergeCell ref="B27:B28"/>
    <mergeCell ref="C27:C28"/>
    <mergeCell ref="D27:D28"/>
    <mergeCell ref="A6:Q6"/>
    <mergeCell ref="M8:O8"/>
    <mergeCell ref="P8:Q8"/>
    <mergeCell ref="A7:Q7"/>
    <mergeCell ref="G8:G9"/>
    <mergeCell ref="A8:E8"/>
    <mergeCell ref="H8:L8"/>
    <mergeCell ref="A10:A12"/>
    <mergeCell ref="C10:C12"/>
    <mergeCell ref="F50:F52"/>
    <mergeCell ref="E27:E28"/>
    <mergeCell ref="B10:B12"/>
    <mergeCell ref="D15:D16"/>
    <mergeCell ref="B15:B16"/>
    <mergeCell ref="C15:C16"/>
    <mergeCell ref="F31:F32"/>
    <mergeCell ref="A31:A32"/>
    <mergeCell ref="B31:B32"/>
    <mergeCell ref="C31:C32"/>
    <mergeCell ref="D31:D32"/>
    <mergeCell ref="E31:E32"/>
    <mergeCell ref="F65:F66"/>
    <mergeCell ref="A65:A66"/>
    <mergeCell ref="B65:B66"/>
    <mergeCell ref="C65:C66"/>
    <mergeCell ref="D65:D66"/>
    <mergeCell ref="A50:A52"/>
    <mergeCell ref="B50:B52"/>
    <mergeCell ref="C50:C52"/>
    <mergeCell ref="D50:D52"/>
    <mergeCell ref="E50:E52"/>
    <mergeCell ref="E65:E66"/>
    <mergeCell ref="A60:A61"/>
    <mergeCell ref="B60:B61"/>
    <mergeCell ref="C60:C61"/>
    <mergeCell ref="D60:D61"/>
    <mergeCell ref="E60:E61"/>
    <mergeCell ref="G86:G87"/>
    <mergeCell ref="F86:F87"/>
    <mergeCell ref="A86:A87"/>
    <mergeCell ref="B86:B87"/>
    <mergeCell ref="C86:C87"/>
    <mergeCell ref="D86:D87"/>
    <mergeCell ref="E86:E87"/>
    <mergeCell ref="G82:G83"/>
    <mergeCell ref="G84:G85"/>
    <mergeCell ref="A82:A85"/>
    <mergeCell ref="B82:B85"/>
    <mergeCell ref="C82:C85"/>
    <mergeCell ref="D82:D85"/>
    <mergeCell ref="E82:E85"/>
    <mergeCell ref="A80:A81"/>
    <mergeCell ref="B80:B81"/>
    <mergeCell ref="C80:C81"/>
    <mergeCell ref="D80:D81"/>
    <mergeCell ref="E80:E81"/>
    <mergeCell ref="F82:F85"/>
    <mergeCell ref="E75:E76"/>
    <mergeCell ref="G77:G79"/>
    <mergeCell ref="F77:F79"/>
    <mergeCell ref="E77:E79"/>
    <mergeCell ref="F80:F81"/>
    <mergeCell ref="G80:G81"/>
    <mergeCell ref="D77:D79"/>
    <mergeCell ref="C77:C79"/>
    <mergeCell ref="B77:B79"/>
    <mergeCell ref="A77:A79"/>
    <mergeCell ref="G75:G76"/>
    <mergeCell ref="F75:F76"/>
    <mergeCell ref="A75:A76"/>
    <mergeCell ref="B75:B76"/>
    <mergeCell ref="C75:C76"/>
    <mergeCell ref="D75:D76"/>
  </mergeCells>
  <printOptions/>
  <pageMargins left="0.7086614173228347" right="0.7086614173228347" top="0.7480314960629921" bottom="0.5511811023622047" header="0.31496062992125984" footer="0.31496062992125984"/>
  <pageSetup fitToHeight="0" fitToWidth="1" horizontalDpi="1200" verticalDpi="1200" orientation="landscape" paperSize="9" scale="49" r:id="rId1"/>
  <rowBreaks count="2" manualBreakCount="2">
    <brk id="17" max="16" man="1"/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view="pageBreakPreview" zoomScale="55" zoomScaleSheetLayoutView="55" zoomScalePageLayoutView="0" workbookViewId="0" topLeftCell="A1">
      <selection activeCell="G9" sqref="G9"/>
    </sheetView>
  </sheetViews>
  <sheetFormatPr defaultColWidth="9.140625" defaultRowHeight="15"/>
  <cols>
    <col min="1" max="1" width="6.421875" style="0" customWidth="1"/>
    <col min="2" max="2" width="10.28125" style="0" customWidth="1"/>
    <col min="3" max="3" width="20.140625" style="0" customWidth="1"/>
    <col min="4" max="4" width="38.7109375" style="0" customWidth="1"/>
    <col min="5" max="5" width="18.140625" style="0" customWidth="1"/>
    <col min="6" max="6" width="18.28125" style="0" customWidth="1"/>
    <col min="7" max="7" width="16.57421875" style="0" customWidth="1"/>
    <col min="8" max="8" width="13.57421875" style="0" customWidth="1"/>
    <col min="9" max="9" width="11.28125" style="0" customWidth="1"/>
  </cols>
  <sheetData>
    <row r="1" spans="1:13" ht="18.75">
      <c r="A1" s="548"/>
      <c r="B1" s="548"/>
      <c r="C1" s="548"/>
      <c r="D1" s="548"/>
      <c r="E1" s="14"/>
      <c r="F1" s="14"/>
      <c r="G1" s="3"/>
      <c r="H1" s="3"/>
      <c r="I1" s="3"/>
      <c r="J1" s="3"/>
      <c r="K1" s="9"/>
      <c r="L1" s="3"/>
      <c r="M1" s="3"/>
    </row>
    <row r="2" spans="1:13" ht="39.75" customHeight="1">
      <c r="A2" s="549" t="s">
        <v>532</v>
      </c>
      <c r="B2" s="549"/>
      <c r="C2" s="549"/>
      <c r="D2" s="549"/>
      <c r="E2" s="549"/>
      <c r="F2" s="549"/>
      <c r="G2" s="549"/>
      <c r="H2" s="19"/>
      <c r="I2" s="19"/>
      <c r="J2" s="19"/>
      <c r="K2" s="19"/>
      <c r="L2" s="19"/>
      <c r="M2" s="19"/>
    </row>
    <row r="3" spans="1:20" ht="15.75">
      <c r="A3" s="550" t="s">
        <v>0</v>
      </c>
      <c r="B3" s="551"/>
      <c r="C3" s="550" t="s">
        <v>23</v>
      </c>
      <c r="D3" s="550" t="s">
        <v>24</v>
      </c>
      <c r="E3" s="550" t="s">
        <v>33</v>
      </c>
      <c r="F3" s="550"/>
      <c r="G3" s="550" t="s">
        <v>36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8"/>
      <c r="T3" s="8"/>
    </row>
    <row r="4" spans="1:7" ht="96.75" customHeight="1">
      <c r="A4" s="550"/>
      <c r="B4" s="551"/>
      <c r="C4" s="551" t="s">
        <v>1</v>
      </c>
      <c r="D4" s="551"/>
      <c r="E4" s="550" t="s">
        <v>34</v>
      </c>
      <c r="F4" s="550" t="s">
        <v>35</v>
      </c>
      <c r="G4" s="550"/>
    </row>
    <row r="5" spans="1:7" ht="42" customHeight="1">
      <c r="A5" s="137" t="s">
        <v>3</v>
      </c>
      <c r="B5" s="137" t="s">
        <v>4</v>
      </c>
      <c r="C5" s="551"/>
      <c r="D5" s="551"/>
      <c r="E5" s="550"/>
      <c r="F5" s="551"/>
      <c r="G5" s="550"/>
    </row>
    <row r="6" spans="1:9" ht="19.5" customHeight="1">
      <c r="A6" s="542" t="s">
        <v>28</v>
      </c>
      <c r="B6" s="542"/>
      <c r="C6" s="543" t="s">
        <v>93</v>
      </c>
      <c r="D6" s="138" t="s">
        <v>20</v>
      </c>
      <c r="E6" s="139">
        <f>E7+E12+E13</f>
        <v>1477319.8000000003</v>
      </c>
      <c r="F6" s="139">
        <f>F7+F12+F13</f>
        <v>726146.7</v>
      </c>
      <c r="G6" s="139">
        <f>F6/E6*100</f>
        <v>49.1529796053637</v>
      </c>
      <c r="H6" s="21"/>
      <c r="I6" s="22"/>
    </row>
    <row r="7" spans="1:9" ht="37.5" customHeight="1">
      <c r="A7" s="542"/>
      <c r="B7" s="542"/>
      <c r="C7" s="543"/>
      <c r="D7" s="140" t="s">
        <v>398</v>
      </c>
      <c r="E7" s="141">
        <f>E9+E10+E11</f>
        <v>1336264.5000000002</v>
      </c>
      <c r="F7" s="141">
        <f>F9+F10+F11</f>
        <v>668474.1</v>
      </c>
      <c r="G7" s="141">
        <f>F7/E7*100</f>
        <v>50.02558251004946</v>
      </c>
      <c r="H7" s="21"/>
      <c r="I7" s="22"/>
    </row>
    <row r="8" spans="1:9" ht="15.75">
      <c r="A8" s="542"/>
      <c r="B8" s="542"/>
      <c r="C8" s="543"/>
      <c r="D8" s="142" t="s">
        <v>25</v>
      </c>
      <c r="E8" s="141"/>
      <c r="F8" s="141"/>
      <c r="G8" s="141"/>
      <c r="H8" s="21"/>
      <c r="I8" s="22"/>
    </row>
    <row r="9" spans="1:9" ht="31.5">
      <c r="A9" s="542"/>
      <c r="B9" s="542"/>
      <c r="C9" s="543"/>
      <c r="D9" s="142" t="s">
        <v>399</v>
      </c>
      <c r="E9" s="141">
        <f aca="true" t="shared" si="0" ref="E9:F13">E17+E25+E33+E41+E49+E57</f>
        <v>460147.10000000003</v>
      </c>
      <c r="F9" s="141">
        <f t="shared" si="0"/>
        <v>162198.30000000002</v>
      </c>
      <c r="G9" s="141">
        <f>F9/E9*100</f>
        <v>35.24922790994445</v>
      </c>
      <c r="H9" s="8"/>
      <c r="I9" s="10"/>
    </row>
    <row r="10" spans="1:9" ht="31.5">
      <c r="A10" s="542"/>
      <c r="B10" s="542"/>
      <c r="C10" s="543"/>
      <c r="D10" s="142" t="s">
        <v>400</v>
      </c>
      <c r="E10" s="141">
        <f t="shared" si="0"/>
        <v>876117.4000000001</v>
      </c>
      <c r="F10" s="141">
        <f t="shared" si="0"/>
        <v>506275.8</v>
      </c>
      <c r="G10" s="141">
        <f>F10/E10*100</f>
        <v>57.78629667667825</v>
      </c>
      <c r="H10" s="10"/>
      <c r="I10" s="10"/>
    </row>
    <row r="11" spans="1:9" ht="31.5">
      <c r="A11" s="542"/>
      <c r="B11" s="542"/>
      <c r="C11" s="543"/>
      <c r="D11" s="142" t="s">
        <v>401</v>
      </c>
      <c r="E11" s="143">
        <f t="shared" si="0"/>
        <v>0</v>
      </c>
      <c r="F11" s="143">
        <f t="shared" si="0"/>
        <v>0</v>
      </c>
      <c r="G11" s="141">
        <v>0</v>
      </c>
      <c r="H11" s="10"/>
      <c r="I11" s="8"/>
    </row>
    <row r="12" spans="1:9" ht="63">
      <c r="A12" s="542"/>
      <c r="B12" s="542"/>
      <c r="C12" s="543"/>
      <c r="D12" s="144" t="s">
        <v>402</v>
      </c>
      <c r="E12" s="141">
        <f t="shared" si="0"/>
        <v>0</v>
      </c>
      <c r="F12" s="141">
        <f t="shared" si="0"/>
        <v>0</v>
      </c>
      <c r="G12" s="141">
        <v>0</v>
      </c>
      <c r="H12" s="52"/>
      <c r="I12" s="8"/>
    </row>
    <row r="13" spans="1:8" ht="29.25" customHeight="1">
      <c r="A13" s="542"/>
      <c r="B13" s="552"/>
      <c r="C13" s="543"/>
      <c r="D13" s="144" t="s">
        <v>403</v>
      </c>
      <c r="E13" s="141">
        <f t="shared" si="0"/>
        <v>141055.3</v>
      </c>
      <c r="F13" s="141">
        <f t="shared" si="0"/>
        <v>57672.6</v>
      </c>
      <c r="G13" s="141">
        <f>F13/E13*100</f>
        <v>40.886517557298454</v>
      </c>
      <c r="H13" s="10"/>
    </row>
    <row r="14" spans="1:7" ht="15.75">
      <c r="A14" s="542" t="s">
        <v>28</v>
      </c>
      <c r="B14" s="542" t="s">
        <v>27</v>
      </c>
      <c r="C14" s="541" t="s">
        <v>42</v>
      </c>
      <c r="D14" s="138" t="s">
        <v>20</v>
      </c>
      <c r="E14" s="139">
        <f>E15+E20+E21</f>
        <v>656077.6</v>
      </c>
      <c r="F14" s="139">
        <f>F15+F20+F21</f>
        <v>329456.2</v>
      </c>
      <c r="G14" s="139">
        <f>F14/E14*100</f>
        <v>50.21604151704007</v>
      </c>
    </row>
    <row r="15" spans="1:7" ht="31.5">
      <c r="A15" s="542"/>
      <c r="B15" s="542"/>
      <c r="C15" s="541"/>
      <c r="D15" s="140" t="s">
        <v>398</v>
      </c>
      <c r="E15" s="141">
        <f>E17+E18+E19</f>
        <v>584274.4</v>
      </c>
      <c r="F15" s="141">
        <f>F17+F18+F19</f>
        <v>293742.2</v>
      </c>
      <c r="G15" s="141">
        <f>F15/E15*100</f>
        <v>50.27469969589631</v>
      </c>
    </row>
    <row r="16" spans="1:7" ht="15.75">
      <c r="A16" s="542"/>
      <c r="B16" s="542"/>
      <c r="C16" s="541"/>
      <c r="D16" s="142" t="s">
        <v>25</v>
      </c>
      <c r="E16" s="141"/>
      <c r="F16" s="141"/>
      <c r="G16" s="141"/>
    </row>
    <row r="17" spans="1:7" ht="31.5">
      <c r="A17" s="542"/>
      <c r="B17" s="542"/>
      <c r="C17" s="541"/>
      <c r="D17" s="142" t="s">
        <v>399</v>
      </c>
      <c r="E17" s="141">
        <f>'Форма 1 (1-19)'!N18+'Форма 1 (1-19)'!N19+'Форма 1 (1-19)'!N22+'Форма 1 (1-19)'!N24+'Форма 1 (1-19)'!N23</f>
        <v>159824.30000000002</v>
      </c>
      <c r="F17" s="141">
        <f>'Форма 1 (1-19)'!O18+'Форма 1 (1-19)'!O19+'Форма 1 (1-19)'!O22+'Форма 1 (1-19)'!O24+'Форма 1 (1-19)'!O23</f>
        <v>48776.5</v>
      </c>
      <c r="G17" s="141">
        <f>F17/E17*100</f>
        <v>30.518825985785636</v>
      </c>
    </row>
    <row r="18" spans="1:10" ht="31.5">
      <c r="A18" s="542"/>
      <c r="B18" s="542"/>
      <c r="C18" s="541"/>
      <c r="D18" s="142" t="s">
        <v>400</v>
      </c>
      <c r="E18" s="141">
        <f>'Форма 1 (1-19)'!N17+'Форма 1 (1-19)'!N20+'Форма 1 (1-19)'!N21+'Форма 1 (1-19)'!N25+'Форма 1 (1-19)'!N26</f>
        <v>424450.1</v>
      </c>
      <c r="F18" s="141">
        <f>'Форма 1 (1-19)'!O17+'Форма 1 (1-19)'!O20+'Форма 1 (1-19)'!O21+'Форма 1 (1-19)'!O25+'Форма 1 (1-19)'!O26</f>
        <v>244965.7</v>
      </c>
      <c r="G18" s="141">
        <f>F18/E18*100</f>
        <v>57.71366292527673</v>
      </c>
      <c r="H18" s="407"/>
      <c r="I18" s="30"/>
      <c r="J18" s="30"/>
    </row>
    <row r="19" spans="1:7" ht="31.5">
      <c r="A19" s="542"/>
      <c r="B19" s="542"/>
      <c r="C19" s="541"/>
      <c r="D19" s="142" t="s">
        <v>401</v>
      </c>
      <c r="E19" s="141">
        <v>0</v>
      </c>
      <c r="F19" s="141">
        <v>0</v>
      </c>
      <c r="G19" s="141">
        <v>0</v>
      </c>
    </row>
    <row r="20" spans="1:7" ht="48" customHeight="1">
      <c r="A20" s="542"/>
      <c r="B20" s="542"/>
      <c r="C20" s="541"/>
      <c r="D20" s="144" t="s">
        <v>402</v>
      </c>
      <c r="E20" s="141">
        <v>0</v>
      </c>
      <c r="F20" s="141">
        <v>0</v>
      </c>
      <c r="G20" s="141">
        <v>0</v>
      </c>
    </row>
    <row r="21" spans="1:7" ht="15.75">
      <c r="A21" s="542"/>
      <c r="B21" s="542"/>
      <c r="C21" s="541"/>
      <c r="D21" s="144" t="s">
        <v>403</v>
      </c>
      <c r="E21" s="141">
        <v>71803.2</v>
      </c>
      <c r="F21" s="141">
        <v>35714</v>
      </c>
      <c r="G21" s="141">
        <f>F21/E21*100</f>
        <v>49.73873030728436</v>
      </c>
    </row>
    <row r="22" spans="1:7" ht="15.75">
      <c r="A22" s="544" t="s">
        <v>28</v>
      </c>
      <c r="B22" s="544" t="s">
        <v>45</v>
      </c>
      <c r="C22" s="546" t="s">
        <v>54</v>
      </c>
      <c r="D22" s="145" t="s">
        <v>20</v>
      </c>
      <c r="E22" s="139">
        <f>E23+E28+E29</f>
        <v>574361.4</v>
      </c>
      <c r="F22" s="139">
        <f>F23+F28+F29</f>
        <v>288089.7</v>
      </c>
      <c r="G22" s="139">
        <f>F22/E22*100</f>
        <v>50.15826272447974</v>
      </c>
    </row>
    <row r="23" spans="1:7" ht="39.75" customHeight="1">
      <c r="A23" s="545"/>
      <c r="B23" s="545"/>
      <c r="C23" s="547"/>
      <c r="D23" s="140" t="s">
        <v>398</v>
      </c>
      <c r="E23" s="141">
        <f>E25+E26+E27</f>
        <v>555807.9</v>
      </c>
      <c r="F23" s="141">
        <f>F25+F26+F27</f>
        <v>282568.60000000003</v>
      </c>
      <c r="G23" s="141">
        <f>F23/E23*100</f>
        <v>50.839255793233605</v>
      </c>
    </row>
    <row r="24" spans="1:7" ht="15.75">
      <c r="A24" s="545"/>
      <c r="B24" s="545"/>
      <c r="C24" s="547"/>
      <c r="D24" s="142" t="s">
        <v>25</v>
      </c>
      <c r="E24" s="141"/>
      <c r="F24" s="141"/>
      <c r="G24" s="141"/>
    </row>
    <row r="25" spans="1:7" ht="31.5">
      <c r="A25" s="545"/>
      <c r="B25" s="545"/>
      <c r="C25" s="547"/>
      <c r="D25" s="142" t="s">
        <v>399</v>
      </c>
      <c r="E25" s="141">
        <v>121768.7</v>
      </c>
      <c r="F25" s="141">
        <v>24946.3</v>
      </c>
      <c r="G25" s="141">
        <f>F25/E25*100</f>
        <v>20.486627515938004</v>
      </c>
    </row>
    <row r="26" spans="1:7" ht="31.5">
      <c r="A26" s="545"/>
      <c r="B26" s="545"/>
      <c r="C26" s="547"/>
      <c r="D26" s="142" t="s">
        <v>400</v>
      </c>
      <c r="E26" s="141">
        <f>'Форма 1 (1-19)'!N30+'Форма 1 (1-19)'!N37+'Форма 1 (1-19)'!N40+'Форма 1 (1-19)'!N41+'Форма 1 (1-19)'!N42+'Форма 1 (1-19)'!N43+'Форма 1 (1-19)'!N47+'Форма 1 (1-19)'!N49</f>
        <v>434039.2</v>
      </c>
      <c r="F26" s="141">
        <f>'Форма 1 (1-19)'!O30+'Форма 1 (1-19)'!O37+'Форма 1 (1-19)'!O40+'Форма 1 (1-19)'!O41+'Форма 1 (1-19)'!O42+'Форма 1 (1-19)'!O43+'Форма 1 (1-19)'!O47+'Форма 1 (1-19)'!O49</f>
        <v>257622.30000000002</v>
      </c>
      <c r="G26" s="141">
        <f>F26/E26*100</f>
        <v>59.35461589644437</v>
      </c>
    </row>
    <row r="27" spans="1:9" ht="31.5">
      <c r="A27" s="545"/>
      <c r="B27" s="545"/>
      <c r="C27" s="547"/>
      <c r="D27" s="142" t="s">
        <v>401</v>
      </c>
      <c r="E27" s="143">
        <v>0</v>
      </c>
      <c r="F27" s="143">
        <v>0</v>
      </c>
      <c r="G27" s="141">
        <v>0</v>
      </c>
      <c r="H27" s="8"/>
      <c r="I27" s="8"/>
    </row>
    <row r="28" spans="1:7" ht="63">
      <c r="A28" s="545"/>
      <c r="B28" s="545"/>
      <c r="C28" s="547"/>
      <c r="D28" s="144" t="s">
        <v>402</v>
      </c>
      <c r="E28" s="143">
        <v>0</v>
      </c>
      <c r="F28" s="143">
        <v>0</v>
      </c>
      <c r="G28" s="141">
        <v>0</v>
      </c>
    </row>
    <row r="29" spans="1:7" ht="15.75">
      <c r="A29" s="545"/>
      <c r="B29" s="545"/>
      <c r="C29" s="547"/>
      <c r="D29" s="144" t="s">
        <v>403</v>
      </c>
      <c r="E29" s="143">
        <v>18553.5</v>
      </c>
      <c r="F29" s="143">
        <v>5521.1</v>
      </c>
      <c r="G29" s="141">
        <f>F29/E29*100</f>
        <v>29.757727652464496</v>
      </c>
    </row>
    <row r="30" spans="1:29" s="98" customFormat="1" ht="15.75">
      <c r="A30" s="544" t="s">
        <v>28</v>
      </c>
      <c r="B30" s="544" t="s">
        <v>26</v>
      </c>
      <c r="C30" s="546" t="s">
        <v>78</v>
      </c>
      <c r="D30" s="145" t="s">
        <v>20</v>
      </c>
      <c r="E30" s="139">
        <f>E31+E36+E37</f>
        <v>164263.3</v>
      </c>
      <c r="F30" s="139">
        <f>F31+F36+F37</f>
        <v>78206.2</v>
      </c>
      <c r="G30" s="146">
        <f>F30/E30*100</f>
        <v>47.61026960982764</v>
      </c>
      <c r="H30"/>
      <c r="I3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7" ht="18.75" customHeight="1">
      <c r="A31" s="545"/>
      <c r="B31" s="545"/>
      <c r="C31" s="547"/>
      <c r="D31" s="140" t="s">
        <v>398</v>
      </c>
      <c r="E31" s="147">
        <f>E33+E34+E35</f>
        <v>127874</v>
      </c>
      <c r="F31" s="147">
        <f>F33+F34+F35</f>
        <v>64614.3</v>
      </c>
      <c r="G31" s="147">
        <f>F31/E31*100</f>
        <v>50.52966201104212</v>
      </c>
    </row>
    <row r="32" spans="1:7" ht="15.75">
      <c r="A32" s="545"/>
      <c r="B32" s="545"/>
      <c r="C32" s="547"/>
      <c r="D32" s="142" t="s">
        <v>25</v>
      </c>
      <c r="E32" s="141"/>
      <c r="F32" s="141"/>
      <c r="G32" s="146"/>
    </row>
    <row r="33" spans="1:7" ht="31.5">
      <c r="A33" s="545"/>
      <c r="B33" s="545"/>
      <c r="C33" s="547"/>
      <c r="D33" s="142" t="s">
        <v>399</v>
      </c>
      <c r="E33" s="141">
        <f>'Форма 1 (1-19)'!N53+'Форма 1 (1-19)'!N54+'Форма 1 (1-19)'!N55+'Форма 1 (1-19)'!N56+'Форма 1 (1-19)'!N57+'Форма 1 (1-19)'!N59</f>
        <v>127803.7</v>
      </c>
      <c r="F33" s="141">
        <f>'Форма 1 (1-19)'!O53+'Форма 1 (1-19)'!O54+'Форма 1 (1-19)'!O55+'Форма 1 (1-19)'!O56+'Форма 1 (1-19)'!O57+'Форма 1 (1-19)'!O59</f>
        <v>64557.3</v>
      </c>
      <c r="G33" s="147">
        <f>F33/E33*100</f>
        <v>50.5128568265238</v>
      </c>
    </row>
    <row r="34" spans="1:7" ht="31.5">
      <c r="A34" s="545"/>
      <c r="B34" s="545"/>
      <c r="C34" s="547"/>
      <c r="D34" s="142" t="s">
        <v>400</v>
      </c>
      <c r="E34" s="141">
        <f>'Форма 1 (1-19)'!N58</f>
        <v>70.3</v>
      </c>
      <c r="F34" s="141">
        <f>'Форма 1 (1-19)'!O58</f>
        <v>57</v>
      </c>
      <c r="G34" s="147">
        <f>F34/E34*100</f>
        <v>81.08108108108108</v>
      </c>
    </row>
    <row r="35" spans="1:7" ht="31.5">
      <c r="A35" s="545"/>
      <c r="B35" s="545"/>
      <c r="C35" s="547"/>
      <c r="D35" s="142" t="s">
        <v>401</v>
      </c>
      <c r="E35" s="143">
        <f>'Форма 1 (1-19)'!M57+'Форма 1 (1-19)'!M58</f>
        <v>0</v>
      </c>
      <c r="F35" s="143">
        <v>0</v>
      </c>
      <c r="G35" s="147">
        <v>0</v>
      </c>
    </row>
    <row r="36" spans="1:7" ht="63">
      <c r="A36" s="545"/>
      <c r="B36" s="545"/>
      <c r="C36" s="547"/>
      <c r="D36" s="144" t="s">
        <v>402</v>
      </c>
      <c r="E36" s="141">
        <v>0</v>
      </c>
      <c r="F36" s="141">
        <v>0</v>
      </c>
      <c r="G36" s="141">
        <v>0</v>
      </c>
    </row>
    <row r="37" spans="1:7" ht="15.75">
      <c r="A37" s="545"/>
      <c r="B37" s="545"/>
      <c r="C37" s="547"/>
      <c r="D37" s="144" t="s">
        <v>403</v>
      </c>
      <c r="E37" s="143">
        <v>36389.3</v>
      </c>
      <c r="F37" s="143">
        <v>13591.9</v>
      </c>
      <c r="G37" s="141">
        <v>0</v>
      </c>
    </row>
    <row r="38" spans="1:7" ht="15.75">
      <c r="A38" s="542" t="s">
        <v>28</v>
      </c>
      <c r="B38" s="542" t="s">
        <v>65</v>
      </c>
      <c r="C38" s="543" t="s">
        <v>64</v>
      </c>
      <c r="D38" s="145" t="s">
        <v>20</v>
      </c>
      <c r="E38" s="139">
        <f>E39</f>
        <v>44360.4</v>
      </c>
      <c r="F38" s="139">
        <f>F39+F42</f>
        <v>19895.5</v>
      </c>
      <c r="G38" s="139">
        <f>F38/E38*100</f>
        <v>44.84968575576415</v>
      </c>
    </row>
    <row r="39" spans="1:7" ht="31.5">
      <c r="A39" s="542"/>
      <c r="B39" s="542"/>
      <c r="C39" s="543"/>
      <c r="D39" s="140" t="s">
        <v>398</v>
      </c>
      <c r="E39" s="141">
        <f>E41+E42</f>
        <v>44360.4</v>
      </c>
      <c r="F39" s="141">
        <f>F41+F42</f>
        <v>19895.5</v>
      </c>
      <c r="G39" s="141">
        <f>F39/E39*100</f>
        <v>44.84968575576415</v>
      </c>
    </row>
    <row r="40" spans="1:7" ht="15.75">
      <c r="A40" s="542"/>
      <c r="B40" s="542"/>
      <c r="C40" s="543"/>
      <c r="D40" s="142" t="s">
        <v>25</v>
      </c>
      <c r="E40" s="141"/>
      <c r="F40" s="141"/>
      <c r="G40" s="141"/>
    </row>
    <row r="41" spans="1:7" ht="31.5">
      <c r="A41" s="542"/>
      <c r="B41" s="542"/>
      <c r="C41" s="543"/>
      <c r="D41" s="142" t="s">
        <v>399</v>
      </c>
      <c r="E41" s="141">
        <f>'Форма 1 (1-19)'!N62+'Форма 1 (1-19)'!N63+'Форма 1 (1-19)'!N64</f>
        <v>44360.4</v>
      </c>
      <c r="F41" s="141">
        <f>'Форма 1 (1-19)'!O62+'Форма 1 (1-19)'!O63+'Форма 1 (1-19)'!O64</f>
        <v>19895.5</v>
      </c>
      <c r="G41" s="141">
        <f>F41/E41*100</f>
        <v>44.84968575576415</v>
      </c>
    </row>
    <row r="42" spans="1:7" ht="31.5">
      <c r="A42" s="542"/>
      <c r="B42" s="542"/>
      <c r="C42" s="543"/>
      <c r="D42" s="142" t="s">
        <v>400</v>
      </c>
      <c r="E42" s="143">
        <v>0</v>
      </c>
      <c r="F42" s="143">
        <v>0</v>
      </c>
      <c r="G42" s="141">
        <v>0</v>
      </c>
    </row>
    <row r="43" spans="1:7" ht="31.5">
      <c r="A43" s="542"/>
      <c r="B43" s="542"/>
      <c r="C43" s="543"/>
      <c r="D43" s="142" t="s">
        <v>401</v>
      </c>
      <c r="E43" s="141">
        <v>0</v>
      </c>
      <c r="F43" s="141">
        <v>0</v>
      </c>
      <c r="G43" s="141">
        <v>0</v>
      </c>
    </row>
    <row r="44" spans="1:7" ht="63">
      <c r="A44" s="542"/>
      <c r="B44" s="542"/>
      <c r="C44" s="543"/>
      <c r="D44" s="144" t="s">
        <v>402</v>
      </c>
      <c r="E44" s="143">
        <v>0</v>
      </c>
      <c r="F44" s="143">
        <v>0</v>
      </c>
      <c r="G44" s="141">
        <v>0</v>
      </c>
    </row>
    <row r="45" spans="1:7" ht="15.75">
      <c r="A45" s="542"/>
      <c r="B45" s="542"/>
      <c r="C45" s="543"/>
      <c r="D45" s="144" t="s">
        <v>403</v>
      </c>
      <c r="E45" s="141">
        <v>0</v>
      </c>
      <c r="F45" s="141">
        <v>0</v>
      </c>
      <c r="G45" s="141">
        <v>0</v>
      </c>
    </row>
    <row r="46" spans="1:7" ht="15.75">
      <c r="A46" s="542" t="s">
        <v>28</v>
      </c>
      <c r="B46" s="542" t="s">
        <v>75</v>
      </c>
      <c r="C46" s="543" t="s">
        <v>68</v>
      </c>
      <c r="D46" s="145" t="s">
        <v>20</v>
      </c>
      <c r="E46" s="139">
        <f>E47</f>
        <v>4419.8</v>
      </c>
      <c r="F46" s="139">
        <f>F47</f>
        <v>2587.7</v>
      </c>
      <c r="G46" s="139">
        <f>F46/E46*100</f>
        <v>58.547898094936414</v>
      </c>
    </row>
    <row r="47" spans="1:7" ht="31.5">
      <c r="A47" s="542"/>
      <c r="B47" s="542"/>
      <c r="C47" s="543"/>
      <c r="D47" s="140" t="s">
        <v>398</v>
      </c>
      <c r="E47" s="141">
        <f>E49+E50</f>
        <v>4419.8</v>
      </c>
      <c r="F47" s="141">
        <f>F49+F50</f>
        <v>2587.7</v>
      </c>
      <c r="G47" s="141">
        <f>F47/E47*100</f>
        <v>58.547898094936414</v>
      </c>
    </row>
    <row r="48" spans="1:7" ht="15.75">
      <c r="A48" s="542"/>
      <c r="B48" s="542"/>
      <c r="C48" s="543"/>
      <c r="D48" s="142" t="s">
        <v>25</v>
      </c>
      <c r="E48" s="141"/>
      <c r="F48" s="141"/>
      <c r="G48" s="141"/>
    </row>
    <row r="49" spans="1:7" ht="31.5">
      <c r="A49" s="542"/>
      <c r="B49" s="542"/>
      <c r="C49" s="543"/>
      <c r="D49" s="142" t="s">
        <v>399</v>
      </c>
      <c r="E49" s="141">
        <f>'Форма 1 (1-19)'!N67+'Форма 1 (1-19)'!N68</f>
        <v>2090</v>
      </c>
      <c r="F49" s="141">
        <f>'Форма 1 (1-19)'!O67+'Форма 1 (1-19)'!O68</f>
        <v>905.1999999999999</v>
      </c>
      <c r="G49" s="141">
        <f>F49/E49*100</f>
        <v>43.311004784689</v>
      </c>
    </row>
    <row r="50" spans="1:7" ht="31.5">
      <c r="A50" s="542"/>
      <c r="B50" s="542"/>
      <c r="C50" s="543"/>
      <c r="D50" s="142" t="s">
        <v>400</v>
      </c>
      <c r="E50" s="143">
        <f>'Форма 1 (1-19)'!N69</f>
        <v>2329.8</v>
      </c>
      <c r="F50" s="143">
        <f>'Форма 1 (1-19)'!O69</f>
        <v>1682.5</v>
      </c>
      <c r="G50" s="141">
        <f>F50/E50*100</f>
        <v>72.21649927032362</v>
      </c>
    </row>
    <row r="51" spans="1:7" ht="31.5">
      <c r="A51" s="542"/>
      <c r="B51" s="542"/>
      <c r="C51" s="543"/>
      <c r="D51" s="142" t="s">
        <v>401</v>
      </c>
      <c r="E51" s="141">
        <v>0</v>
      </c>
      <c r="F51" s="141">
        <v>0</v>
      </c>
      <c r="G51" s="141">
        <v>0</v>
      </c>
    </row>
    <row r="52" spans="1:7" ht="63">
      <c r="A52" s="542"/>
      <c r="B52" s="542"/>
      <c r="C52" s="543"/>
      <c r="D52" s="144" t="s">
        <v>402</v>
      </c>
      <c r="E52" s="143">
        <v>0</v>
      </c>
      <c r="F52" s="143">
        <v>0</v>
      </c>
      <c r="G52" s="141">
        <v>0</v>
      </c>
    </row>
    <row r="53" spans="1:7" ht="15.75">
      <c r="A53" s="542"/>
      <c r="B53" s="542"/>
      <c r="C53" s="543"/>
      <c r="D53" s="144" t="s">
        <v>403</v>
      </c>
      <c r="E53" s="141">
        <v>0</v>
      </c>
      <c r="F53" s="141">
        <v>0</v>
      </c>
      <c r="G53" s="141">
        <v>0</v>
      </c>
    </row>
    <row r="54" spans="1:7" ht="15.75">
      <c r="A54" s="542" t="s">
        <v>28</v>
      </c>
      <c r="B54" s="542" t="s">
        <v>104</v>
      </c>
      <c r="C54" s="543" t="s">
        <v>397</v>
      </c>
      <c r="D54" s="145" t="s">
        <v>20</v>
      </c>
      <c r="E54" s="139">
        <f>E55+E60+E61</f>
        <v>33837.3</v>
      </c>
      <c r="F54" s="139">
        <f>F55+F60+F61</f>
        <v>7911.4</v>
      </c>
      <c r="G54" s="139">
        <f>F54/E54*100</f>
        <v>23.380707089513642</v>
      </c>
    </row>
    <row r="55" spans="1:7" ht="31.5">
      <c r="A55" s="542"/>
      <c r="B55" s="542"/>
      <c r="C55" s="543"/>
      <c r="D55" s="140" t="s">
        <v>398</v>
      </c>
      <c r="E55" s="141">
        <f>E57+E58</f>
        <v>19528</v>
      </c>
      <c r="F55" s="141">
        <f>F57+F58</f>
        <v>5065.8</v>
      </c>
      <c r="G55" s="141">
        <f>F55/E55*100</f>
        <v>25.941212617779602</v>
      </c>
    </row>
    <row r="56" spans="1:7" ht="15.75">
      <c r="A56" s="542"/>
      <c r="B56" s="542"/>
      <c r="C56" s="543"/>
      <c r="D56" s="142" t="s">
        <v>25</v>
      </c>
      <c r="E56" s="141"/>
      <c r="F56" s="141"/>
      <c r="G56" s="141"/>
    </row>
    <row r="57" spans="1:7" ht="31.5">
      <c r="A57" s="542"/>
      <c r="B57" s="542"/>
      <c r="C57" s="543"/>
      <c r="D57" s="142" t="s">
        <v>399</v>
      </c>
      <c r="E57" s="141">
        <f>'Форма 1 (1-19)'!N73+'Форма 1 (1-19)'!N74+'Форма 1 (1-19)'!N75+'Форма 1 (1-19)'!N78+'Форма 1 (1-19)'!N79+'Форма 1 (1-19)'!N80+'Форма 1 (1-19)'!N82+'Форма 1 (1-19)'!N84+'Форма 1 (1-19)'!N86+'Форма 1 (1-19)'!N88</f>
        <v>4300</v>
      </c>
      <c r="F57" s="141">
        <f>'Форма 1 (1-19)'!O73+'Форма 1 (1-19)'!O74+'Форма 1 (1-19)'!O75+'Форма 1 (1-19)'!O78+'Форма 1 (1-19)'!O79+'Форма 1 (1-19)'!O80+'Форма 1 (1-19)'!O82+'Форма 1 (1-19)'!O84+'Форма 1 (1-19)'!O86+'Форма 1 (1-19)'!O88</f>
        <v>3117.5</v>
      </c>
      <c r="G57" s="141">
        <f>F57/E57*100</f>
        <v>72.5</v>
      </c>
    </row>
    <row r="58" spans="1:7" ht="31.5">
      <c r="A58" s="542"/>
      <c r="B58" s="542"/>
      <c r="C58" s="543"/>
      <c r="D58" s="142" t="s">
        <v>400</v>
      </c>
      <c r="E58" s="143">
        <f>'Форма 1 (1-19)'!N76+'Форма 1 (1-19)'!N77+'Форма 1 (1-19)'!N81+'Форма 1 (1-19)'!N83+'Форма 1 (1-19)'!N85+'Форма 1 (1-19)'!N87</f>
        <v>15228</v>
      </c>
      <c r="F58" s="143">
        <f>'Форма 1 (1-19)'!O76+'Форма 1 (1-19)'!O77+'Форма 1 (1-19)'!O81+'Форма 1 (1-19)'!O83+'Форма 1 (1-19)'!O85+'Форма 1 (1-19)'!O87</f>
        <v>1948.3000000000002</v>
      </c>
      <c r="G58" s="141">
        <f>F58/E58*100</f>
        <v>12.794194904123984</v>
      </c>
    </row>
    <row r="59" spans="1:7" ht="31.5">
      <c r="A59" s="542"/>
      <c r="B59" s="542"/>
      <c r="C59" s="543"/>
      <c r="D59" s="142" t="s">
        <v>401</v>
      </c>
      <c r="E59" s="141">
        <v>0</v>
      </c>
      <c r="F59" s="141">
        <v>0</v>
      </c>
      <c r="G59" s="141">
        <v>0</v>
      </c>
    </row>
    <row r="60" spans="1:7" ht="63">
      <c r="A60" s="542"/>
      <c r="B60" s="542"/>
      <c r="C60" s="543"/>
      <c r="D60" s="144" t="s">
        <v>402</v>
      </c>
      <c r="E60" s="143">
        <v>0</v>
      </c>
      <c r="F60" s="143">
        <v>0</v>
      </c>
      <c r="G60" s="141">
        <v>0</v>
      </c>
    </row>
    <row r="61" spans="1:7" ht="15.75">
      <c r="A61" s="542"/>
      <c r="B61" s="542"/>
      <c r="C61" s="543"/>
      <c r="D61" s="144" t="s">
        <v>403</v>
      </c>
      <c r="E61" s="141">
        <v>14309.3</v>
      </c>
      <c r="F61" s="141">
        <v>2845.6</v>
      </c>
      <c r="G61" s="141">
        <f>F61/E61*100</f>
        <v>19.88636760708071</v>
      </c>
    </row>
  </sheetData>
  <sheetProtection/>
  <mergeCells count="30">
    <mergeCell ref="A30:A37"/>
    <mergeCell ref="E4:E5"/>
    <mergeCell ref="E3:F3"/>
    <mergeCell ref="C6:C13"/>
    <mergeCell ref="G3:G5"/>
    <mergeCell ref="A46:A53"/>
    <mergeCell ref="B30:B37"/>
    <mergeCell ref="B46:B53"/>
    <mergeCell ref="C46:C53"/>
    <mergeCell ref="C22:C29"/>
    <mergeCell ref="C38:C45"/>
    <mergeCell ref="B38:B45"/>
    <mergeCell ref="A1:D1"/>
    <mergeCell ref="A2:G2"/>
    <mergeCell ref="A3:B4"/>
    <mergeCell ref="C3:C5"/>
    <mergeCell ref="D3:D5"/>
    <mergeCell ref="A14:A21"/>
    <mergeCell ref="F4:F5"/>
    <mergeCell ref="A6:A13"/>
    <mergeCell ref="B6:B13"/>
    <mergeCell ref="C14:C21"/>
    <mergeCell ref="A54:A61"/>
    <mergeCell ref="B54:B61"/>
    <mergeCell ref="C54:C61"/>
    <mergeCell ref="A22:A29"/>
    <mergeCell ref="C30:C37"/>
    <mergeCell ref="A38:A45"/>
    <mergeCell ref="B22:B29"/>
    <mergeCell ref="B14:B21"/>
  </mergeCells>
  <printOptions/>
  <pageMargins left="0.7086614173228347" right="0.7086614173228347" top="0.7480314960629921" bottom="0.5511811023622047" header="0.31496062992125984" footer="0.31496062992125984"/>
  <pageSetup fitToHeight="4" horizontalDpi="600" verticalDpi="600" orientation="landscape" paperSize="9" scale="73" r:id="rId1"/>
  <rowBreaks count="3" manualBreakCount="3">
    <brk id="21" max="7" man="1"/>
    <brk id="45" max="7" man="1"/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Normal="90" zoomScaleSheetLayoutView="100" zoomScalePageLayoutView="0" workbookViewId="0" topLeftCell="A1">
      <selection activeCell="A123" sqref="A123"/>
    </sheetView>
  </sheetViews>
  <sheetFormatPr defaultColWidth="9.140625" defaultRowHeight="15"/>
  <cols>
    <col min="1" max="1" width="4.421875" style="90" customWidth="1"/>
    <col min="2" max="2" width="4.8515625" style="90" customWidth="1"/>
    <col min="3" max="3" width="6.140625" style="90" customWidth="1"/>
    <col min="4" max="4" width="5.28125" style="90" customWidth="1"/>
    <col min="5" max="5" width="26.7109375" style="90" customWidth="1"/>
    <col min="6" max="6" width="15.140625" style="90" customWidth="1"/>
    <col min="7" max="7" width="12.57421875" style="90" customWidth="1"/>
    <col min="8" max="8" width="11.28125" style="90" customWidth="1"/>
    <col min="9" max="9" width="20.28125" style="90" customWidth="1"/>
    <col min="10" max="10" width="34.140625" style="210" customWidth="1"/>
    <col min="11" max="11" width="13.57421875" style="0" customWidth="1"/>
  </cols>
  <sheetData>
    <row r="1" spans="1:10" ht="14.25" customHeight="1">
      <c r="A1" s="86"/>
      <c r="B1" s="86"/>
      <c r="C1" s="86"/>
      <c r="D1" s="86"/>
      <c r="E1" s="87"/>
      <c r="F1" s="87"/>
      <c r="G1" s="558"/>
      <c r="H1" s="558"/>
      <c r="I1" s="559"/>
      <c r="J1" s="244"/>
    </row>
    <row r="2" spans="1:10" ht="6.75" customHeight="1">
      <c r="A2" s="86"/>
      <c r="B2" s="86"/>
      <c r="C2" s="86"/>
      <c r="D2" s="88"/>
      <c r="E2" s="88"/>
      <c r="F2" s="88"/>
      <c r="G2" s="88"/>
      <c r="H2" s="88"/>
      <c r="I2" s="88"/>
      <c r="J2" s="244"/>
    </row>
    <row r="3" spans="1:10" ht="18.75">
      <c r="A3" s="560" t="s">
        <v>423</v>
      </c>
      <c r="B3" s="560"/>
      <c r="C3" s="560"/>
      <c r="D3" s="560"/>
      <c r="E3" s="560"/>
      <c r="F3" s="560"/>
      <c r="G3" s="560"/>
      <c r="H3" s="560"/>
      <c r="I3" s="560"/>
      <c r="J3" s="244"/>
    </row>
    <row r="4" spans="1:10" ht="15.75" customHeight="1">
      <c r="A4" s="560" t="s">
        <v>534</v>
      </c>
      <c r="B4" s="560"/>
      <c r="C4" s="560"/>
      <c r="D4" s="560"/>
      <c r="E4" s="560"/>
      <c r="F4" s="560"/>
      <c r="G4" s="560"/>
      <c r="H4" s="560"/>
      <c r="I4" s="560"/>
      <c r="J4" s="244"/>
    </row>
    <row r="5" spans="1:10" ht="12.75" customHeight="1">
      <c r="A5" s="89"/>
      <c r="B5" s="89"/>
      <c r="C5" s="89"/>
      <c r="D5" s="89"/>
      <c r="E5" s="89"/>
      <c r="F5" s="89"/>
      <c r="G5" s="89"/>
      <c r="H5" s="89"/>
      <c r="I5" s="89"/>
      <c r="J5" s="244"/>
    </row>
    <row r="6" spans="1:11" ht="33" customHeight="1">
      <c r="A6" s="553" t="s">
        <v>0</v>
      </c>
      <c r="B6" s="553"/>
      <c r="C6" s="553"/>
      <c r="D6" s="553"/>
      <c r="E6" s="553" t="s">
        <v>113</v>
      </c>
      <c r="F6" s="553" t="s">
        <v>419</v>
      </c>
      <c r="G6" s="553" t="s">
        <v>420</v>
      </c>
      <c r="H6" s="553" t="s">
        <v>421</v>
      </c>
      <c r="I6" s="553" t="s">
        <v>114</v>
      </c>
      <c r="J6" s="555" t="s">
        <v>488</v>
      </c>
      <c r="K6" s="553" t="s">
        <v>422</v>
      </c>
    </row>
    <row r="7" spans="1:11" ht="15">
      <c r="A7" s="272" t="s">
        <v>3</v>
      </c>
      <c r="B7" s="272" t="s">
        <v>4</v>
      </c>
      <c r="C7" s="272" t="s">
        <v>14</v>
      </c>
      <c r="D7" s="272" t="s">
        <v>15</v>
      </c>
      <c r="E7" s="553"/>
      <c r="F7" s="553"/>
      <c r="G7" s="553"/>
      <c r="H7" s="554"/>
      <c r="I7" s="553"/>
      <c r="J7" s="556"/>
      <c r="K7" s="557"/>
    </row>
    <row r="8" spans="1:11" ht="24">
      <c r="A8" s="273" t="s">
        <v>28</v>
      </c>
      <c r="B8" s="273" t="s">
        <v>27</v>
      </c>
      <c r="C8" s="273"/>
      <c r="D8" s="273"/>
      <c r="E8" s="274" t="s">
        <v>42</v>
      </c>
      <c r="F8" s="274"/>
      <c r="G8" s="275"/>
      <c r="H8" s="276"/>
      <c r="I8" s="277"/>
      <c r="J8" s="278"/>
      <c r="K8" s="279"/>
    </row>
    <row r="9" spans="1:11" ht="150.75" customHeight="1">
      <c r="A9" s="260" t="s">
        <v>28</v>
      </c>
      <c r="B9" s="260" t="s">
        <v>27</v>
      </c>
      <c r="C9" s="260" t="s">
        <v>28</v>
      </c>
      <c r="D9" s="260"/>
      <c r="E9" s="261" t="s">
        <v>115</v>
      </c>
      <c r="F9" s="262" t="s">
        <v>116</v>
      </c>
      <c r="G9" s="262" t="s">
        <v>117</v>
      </c>
      <c r="H9" s="262"/>
      <c r="I9" s="263" t="s">
        <v>430</v>
      </c>
      <c r="J9" s="426" t="s">
        <v>604</v>
      </c>
      <c r="K9" s="280"/>
    </row>
    <row r="10" spans="1:11" ht="65.25" customHeight="1">
      <c r="A10" s="260" t="s">
        <v>28</v>
      </c>
      <c r="B10" s="260" t="s">
        <v>27</v>
      </c>
      <c r="C10" s="260" t="s">
        <v>28</v>
      </c>
      <c r="D10" s="260"/>
      <c r="E10" s="261" t="s">
        <v>43</v>
      </c>
      <c r="F10" s="262"/>
      <c r="G10" s="262"/>
      <c r="H10" s="262"/>
      <c r="I10" s="263"/>
      <c r="J10" s="270"/>
      <c r="K10" s="280"/>
    </row>
    <row r="11" spans="1:11" ht="116.25" customHeight="1">
      <c r="A11" s="260" t="s">
        <v>28</v>
      </c>
      <c r="B11" s="260" t="s">
        <v>27</v>
      </c>
      <c r="C11" s="260" t="s">
        <v>28</v>
      </c>
      <c r="D11" s="260"/>
      <c r="E11" s="261" t="s">
        <v>44</v>
      </c>
      <c r="F11" s="262" t="s">
        <v>116</v>
      </c>
      <c r="G11" s="262" t="s">
        <v>117</v>
      </c>
      <c r="H11" s="262"/>
      <c r="I11" s="263" t="s">
        <v>606</v>
      </c>
      <c r="J11" s="401" t="s">
        <v>605</v>
      </c>
      <c r="K11" s="280"/>
    </row>
    <row r="12" spans="1:11" ht="36">
      <c r="A12" s="260" t="s">
        <v>28</v>
      </c>
      <c r="B12" s="260" t="s">
        <v>27</v>
      </c>
      <c r="C12" s="260" t="s">
        <v>28</v>
      </c>
      <c r="D12" s="260"/>
      <c r="E12" s="261" t="s">
        <v>118</v>
      </c>
      <c r="F12" s="262" t="s">
        <v>116</v>
      </c>
      <c r="G12" s="262" t="s">
        <v>431</v>
      </c>
      <c r="H12" s="262"/>
      <c r="I12" s="263" t="s">
        <v>607</v>
      </c>
      <c r="J12" s="263" t="s">
        <v>608</v>
      </c>
      <c r="K12" s="280"/>
    </row>
    <row r="13" spans="1:11" ht="339" customHeight="1">
      <c r="A13" s="260" t="s">
        <v>28</v>
      </c>
      <c r="B13" s="260" t="s">
        <v>27</v>
      </c>
      <c r="C13" s="260" t="s">
        <v>28</v>
      </c>
      <c r="D13" s="260"/>
      <c r="E13" s="261" t="s">
        <v>46</v>
      </c>
      <c r="F13" s="262" t="s">
        <v>116</v>
      </c>
      <c r="G13" s="262" t="s">
        <v>431</v>
      </c>
      <c r="H13" s="262"/>
      <c r="I13" s="264" t="s">
        <v>449</v>
      </c>
      <c r="J13" s="264" t="s">
        <v>587</v>
      </c>
      <c r="K13" s="280"/>
    </row>
    <row r="14" spans="1:11" ht="253.5" customHeight="1">
      <c r="A14" s="260" t="s">
        <v>28</v>
      </c>
      <c r="B14" s="260" t="s">
        <v>27</v>
      </c>
      <c r="C14" s="260" t="s">
        <v>28</v>
      </c>
      <c r="D14" s="260"/>
      <c r="E14" s="261" t="s">
        <v>48</v>
      </c>
      <c r="F14" s="262" t="s">
        <v>116</v>
      </c>
      <c r="G14" s="262" t="s">
        <v>119</v>
      </c>
      <c r="H14" s="262"/>
      <c r="I14" s="263" t="s">
        <v>432</v>
      </c>
      <c r="J14" s="426" t="s">
        <v>609</v>
      </c>
      <c r="K14" s="280"/>
    </row>
    <row r="15" spans="1:11" ht="300.75" customHeight="1">
      <c r="A15" s="260" t="s">
        <v>28</v>
      </c>
      <c r="B15" s="260" t="s">
        <v>27</v>
      </c>
      <c r="C15" s="260" t="s">
        <v>28</v>
      </c>
      <c r="D15" s="260"/>
      <c r="E15" s="264" t="s">
        <v>49</v>
      </c>
      <c r="F15" s="262" t="s">
        <v>116</v>
      </c>
      <c r="G15" s="262" t="s">
        <v>431</v>
      </c>
      <c r="H15" s="262"/>
      <c r="I15" s="264" t="s">
        <v>487</v>
      </c>
      <c r="J15" s="414" t="s">
        <v>539</v>
      </c>
      <c r="K15" s="280"/>
    </row>
    <row r="16" spans="1:11" ht="53.25" customHeight="1">
      <c r="A16" s="260" t="s">
        <v>28</v>
      </c>
      <c r="B16" s="260" t="s">
        <v>27</v>
      </c>
      <c r="C16" s="260" t="s">
        <v>28</v>
      </c>
      <c r="D16" s="260"/>
      <c r="E16" s="261" t="s">
        <v>120</v>
      </c>
      <c r="F16" s="262" t="s">
        <v>116</v>
      </c>
      <c r="G16" s="262" t="s">
        <v>117</v>
      </c>
      <c r="H16" s="262"/>
      <c r="I16" s="263" t="s">
        <v>433</v>
      </c>
      <c r="J16" s="263" t="s">
        <v>544</v>
      </c>
      <c r="K16" s="263"/>
    </row>
    <row r="17" spans="1:11" ht="78.75" customHeight="1">
      <c r="A17" s="260" t="s">
        <v>28</v>
      </c>
      <c r="B17" s="260" t="s">
        <v>27</v>
      </c>
      <c r="C17" s="260" t="s">
        <v>28</v>
      </c>
      <c r="D17" s="260"/>
      <c r="E17" s="261" t="s">
        <v>121</v>
      </c>
      <c r="F17" s="262" t="s">
        <v>116</v>
      </c>
      <c r="G17" s="262" t="s">
        <v>117</v>
      </c>
      <c r="H17" s="262"/>
      <c r="I17" s="263" t="s">
        <v>434</v>
      </c>
      <c r="J17" s="263" t="s">
        <v>544</v>
      </c>
      <c r="K17" s="263"/>
    </row>
    <row r="18" spans="1:11" ht="94.5" customHeight="1">
      <c r="A18" s="260" t="s">
        <v>28</v>
      </c>
      <c r="B18" s="260" t="s">
        <v>27</v>
      </c>
      <c r="C18" s="260" t="s">
        <v>28</v>
      </c>
      <c r="D18" s="260"/>
      <c r="E18" s="261" t="s">
        <v>122</v>
      </c>
      <c r="F18" s="262" t="s">
        <v>116</v>
      </c>
      <c r="G18" s="262" t="s">
        <v>117</v>
      </c>
      <c r="H18" s="262"/>
      <c r="I18" s="263" t="s">
        <v>435</v>
      </c>
      <c r="J18" s="414" t="s">
        <v>543</v>
      </c>
      <c r="K18" s="280"/>
    </row>
    <row r="19" spans="1:11" ht="107.25" customHeight="1">
      <c r="A19" s="260" t="s">
        <v>28</v>
      </c>
      <c r="B19" s="260" t="s">
        <v>27</v>
      </c>
      <c r="C19" s="260" t="s">
        <v>28</v>
      </c>
      <c r="D19" s="260"/>
      <c r="E19" s="261" t="s">
        <v>123</v>
      </c>
      <c r="F19" s="262" t="s">
        <v>116</v>
      </c>
      <c r="G19" s="262" t="s">
        <v>117</v>
      </c>
      <c r="H19" s="262"/>
      <c r="I19" s="263" t="s">
        <v>436</v>
      </c>
      <c r="J19" s="263" t="s">
        <v>544</v>
      </c>
      <c r="K19" s="263"/>
    </row>
    <row r="20" spans="1:11" ht="60">
      <c r="A20" s="260" t="s">
        <v>28</v>
      </c>
      <c r="B20" s="260" t="s">
        <v>27</v>
      </c>
      <c r="C20" s="260" t="s">
        <v>28</v>
      </c>
      <c r="D20" s="260"/>
      <c r="E20" s="261" t="s">
        <v>124</v>
      </c>
      <c r="F20" s="262"/>
      <c r="G20" s="265"/>
      <c r="H20" s="265"/>
      <c r="I20" s="263"/>
      <c r="J20" s="263"/>
      <c r="K20" s="280"/>
    </row>
    <row r="21" spans="1:11" ht="112.5" customHeight="1">
      <c r="A21" s="260" t="s">
        <v>28</v>
      </c>
      <c r="B21" s="260" t="s">
        <v>27</v>
      </c>
      <c r="C21" s="260" t="s">
        <v>28</v>
      </c>
      <c r="D21" s="260"/>
      <c r="E21" s="261" t="s">
        <v>125</v>
      </c>
      <c r="F21" s="262" t="s">
        <v>116</v>
      </c>
      <c r="G21" s="262" t="s">
        <v>117</v>
      </c>
      <c r="H21" s="262"/>
      <c r="I21" s="263" t="s">
        <v>437</v>
      </c>
      <c r="J21" s="263" t="s">
        <v>438</v>
      </c>
      <c r="K21" s="280"/>
    </row>
    <row r="22" spans="1:11" ht="154.5" customHeight="1">
      <c r="A22" s="260" t="s">
        <v>28</v>
      </c>
      <c r="B22" s="260" t="s">
        <v>27</v>
      </c>
      <c r="C22" s="260" t="s">
        <v>28</v>
      </c>
      <c r="D22" s="260"/>
      <c r="E22" s="261" t="s">
        <v>126</v>
      </c>
      <c r="F22" s="262" t="s">
        <v>116</v>
      </c>
      <c r="G22" s="262" t="s">
        <v>117</v>
      </c>
      <c r="H22" s="262"/>
      <c r="I22" s="263" t="s">
        <v>439</v>
      </c>
      <c r="J22" s="263" t="s">
        <v>440</v>
      </c>
      <c r="K22" s="280"/>
    </row>
    <row r="23" spans="1:11" ht="190.5" customHeight="1">
      <c r="A23" s="260" t="s">
        <v>28</v>
      </c>
      <c r="B23" s="260" t="s">
        <v>27</v>
      </c>
      <c r="C23" s="260" t="s">
        <v>28</v>
      </c>
      <c r="D23" s="260"/>
      <c r="E23" s="264" t="s">
        <v>127</v>
      </c>
      <c r="F23" s="262" t="s">
        <v>116</v>
      </c>
      <c r="G23" s="262">
        <v>2019</v>
      </c>
      <c r="H23" s="262"/>
      <c r="I23" s="263" t="s">
        <v>480</v>
      </c>
      <c r="J23" s="269" t="s">
        <v>579</v>
      </c>
      <c r="K23" s="280"/>
    </row>
    <row r="24" spans="1:11" ht="60">
      <c r="A24" s="260" t="s">
        <v>28</v>
      </c>
      <c r="B24" s="260" t="s">
        <v>27</v>
      </c>
      <c r="C24" s="260" t="s">
        <v>28</v>
      </c>
      <c r="D24" s="260"/>
      <c r="E24" s="267" t="s">
        <v>128</v>
      </c>
      <c r="F24" s="262" t="s">
        <v>116</v>
      </c>
      <c r="G24" s="262" t="s">
        <v>117</v>
      </c>
      <c r="H24" s="262"/>
      <c r="I24" s="263" t="s">
        <v>441</v>
      </c>
      <c r="J24" s="263" t="s">
        <v>481</v>
      </c>
      <c r="K24" s="280"/>
    </row>
    <row r="25" spans="1:11" ht="165.75" customHeight="1">
      <c r="A25" s="260" t="s">
        <v>28</v>
      </c>
      <c r="B25" s="260" t="s">
        <v>27</v>
      </c>
      <c r="C25" s="260" t="s">
        <v>28</v>
      </c>
      <c r="D25" s="260"/>
      <c r="E25" s="268" t="s">
        <v>129</v>
      </c>
      <c r="F25" s="262" t="s">
        <v>116</v>
      </c>
      <c r="G25" s="262" t="s">
        <v>117</v>
      </c>
      <c r="H25" s="262"/>
      <c r="I25" s="263" t="s">
        <v>454</v>
      </c>
      <c r="J25" s="269" t="s">
        <v>582</v>
      </c>
      <c r="K25" s="280"/>
    </row>
    <row r="26" spans="1:11" ht="69.75" customHeight="1">
      <c r="A26" s="260" t="s">
        <v>28</v>
      </c>
      <c r="B26" s="260" t="s">
        <v>27</v>
      </c>
      <c r="C26" s="260" t="s">
        <v>28</v>
      </c>
      <c r="D26" s="260"/>
      <c r="E26" s="267" t="s">
        <v>130</v>
      </c>
      <c r="F26" s="262" t="s">
        <v>116</v>
      </c>
      <c r="G26" s="262" t="s">
        <v>117</v>
      </c>
      <c r="H26" s="262"/>
      <c r="I26" s="263" t="s">
        <v>442</v>
      </c>
      <c r="J26" s="426" t="s">
        <v>610</v>
      </c>
      <c r="K26" s="280"/>
    </row>
    <row r="27" spans="1:11" ht="51.75" customHeight="1">
      <c r="A27" s="260" t="s">
        <v>28</v>
      </c>
      <c r="B27" s="260" t="s">
        <v>27</v>
      </c>
      <c r="C27" s="260" t="s">
        <v>28</v>
      </c>
      <c r="D27" s="260"/>
      <c r="E27" s="267" t="s">
        <v>131</v>
      </c>
      <c r="F27" s="262"/>
      <c r="G27" s="262"/>
      <c r="H27" s="262"/>
      <c r="I27" s="263"/>
      <c r="J27" s="263"/>
      <c r="K27" s="280"/>
    </row>
    <row r="28" spans="1:11" ht="146.25" customHeight="1">
      <c r="A28" s="260" t="s">
        <v>28</v>
      </c>
      <c r="B28" s="260" t="s">
        <v>27</v>
      </c>
      <c r="C28" s="260" t="s">
        <v>28</v>
      </c>
      <c r="D28" s="260"/>
      <c r="E28" s="268" t="s">
        <v>132</v>
      </c>
      <c r="F28" s="262" t="s">
        <v>116</v>
      </c>
      <c r="G28" s="262" t="s">
        <v>117</v>
      </c>
      <c r="H28" s="262"/>
      <c r="I28" s="263" t="s">
        <v>443</v>
      </c>
      <c r="J28" s="268" t="s">
        <v>482</v>
      </c>
      <c r="K28" s="280"/>
    </row>
    <row r="29" spans="1:11" ht="120">
      <c r="A29" s="260" t="s">
        <v>28</v>
      </c>
      <c r="B29" s="260" t="s">
        <v>27</v>
      </c>
      <c r="C29" s="260" t="s">
        <v>28</v>
      </c>
      <c r="D29" s="260"/>
      <c r="E29" s="267" t="s">
        <v>133</v>
      </c>
      <c r="F29" s="262" t="s">
        <v>116</v>
      </c>
      <c r="G29" s="262" t="s">
        <v>117</v>
      </c>
      <c r="H29" s="262"/>
      <c r="I29" s="263" t="s">
        <v>444</v>
      </c>
      <c r="J29" s="263" t="s">
        <v>483</v>
      </c>
      <c r="K29" s="280"/>
    </row>
    <row r="30" spans="1:11" ht="48">
      <c r="A30" s="260" t="s">
        <v>28</v>
      </c>
      <c r="B30" s="260" t="s">
        <v>27</v>
      </c>
      <c r="C30" s="260" t="s">
        <v>28</v>
      </c>
      <c r="D30" s="260"/>
      <c r="E30" s="267" t="s">
        <v>134</v>
      </c>
      <c r="F30" s="262"/>
      <c r="G30" s="262"/>
      <c r="H30" s="262"/>
      <c r="I30" s="263"/>
      <c r="J30" s="263"/>
      <c r="K30" s="280"/>
    </row>
    <row r="31" spans="1:11" ht="132">
      <c r="A31" s="260" t="s">
        <v>28</v>
      </c>
      <c r="B31" s="260" t="s">
        <v>27</v>
      </c>
      <c r="C31" s="260" t="s">
        <v>28</v>
      </c>
      <c r="D31" s="260"/>
      <c r="E31" s="267" t="s">
        <v>135</v>
      </c>
      <c r="F31" s="262" t="s">
        <v>116</v>
      </c>
      <c r="G31" s="262" t="s">
        <v>117</v>
      </c>
      <c r="H31" s="262"/>
      <c r="I31" s="263" t="s">
        <v>445</v>
      </c>
      <c r="J31" s="263" t="s">
        <v>446</v>
      </c>
      <c r="K31" s="280"/>
    </row>
    <row r="32" spans="1:11" ht="60">
      <c r="A32" s="260" t="s">
        <v>28</v>
      </c>
      <c r="B32" s="260" t="s">
        <v>27</v>
      </c>
      <c r="C32" s="260" t="s">
        <v>28</v>
      </c>
      <c r="D32" s="260" t="s">
        <v>45</v>
      </c>
      <c r="E32" s="267" t="s">
        <v>484</v>
      </c>
      <c r="F32" s="262" t="s">
        <v>116</v>
      </c>
      <c r="G32" s="262" t="s">
        <v>117</v>
      </c>
      <c r="H32" s="262"/>
      <c r="I32" s="263" t="s">
        <v>447</v>
      </c>
      <c r="J32" s="263" t="s">
        <v>485</v>
      </c>
      <c r="K32" s="280"/>
    </row>
    <row r="33" spans="1:11" ht="212.25" customHeight="1">
      <c r="A33" s="260" t="s">
        <v>28</v>
      </c>
      <c r="B33" s="260" t="s">
        <v>27</v>
      </c>
      <c r="C33" s="260" t="s">
        <v>28</v>
      </c>
      <c r="D33" s="260"/>
      <c r="E33" s="267" t="s">
        <v>136</v>
      </c>
      <c r="F33" s="262" t="s">
        <v>116</v>
      </c>
      <c r="G33" s="262" t="s">
        <v>117</v>
      </c>
      <c r="H33" s="262"/>
      <c r="I33" s="263" t="s">
        <v>448</v>
      </c>
      <c r="J33" s="269" t="s">
        <v>486</v>
      </c>
      <c r="K33" s="280"/>
    </row>
    <row r="34" spans="1:11" ht="24">
      <c r="A34" s="307"/>
      <c r="B34" s="307"/>
      <c r="C34" s="307"/>
      <c r="D34" s="307"/>
      <c r="E34" s="308"/>
      <c r="F34" s="309" t="s">
        <v>137</v>
      </c>
      <c r="G34" s="310"/>
      <c r="H34" s="311"/>
      <c r="I34" s="312" t="s">
        <v>138</v>
      </c>
      <c r="J34" s="269"/>
      <c r="K34" s="280"/>
    </row>
    <row r="35" spans="1:11" ht="15">
      <c r="A35" s="313" t="s">
        <v>28</v>
      </c>
      <c r="B35" s="313" t="s">
        <v>45</v>
      </c>
      <c r="C35" s="307"/>
      <c r="D35" s="313"/>
      <c r="E35" s="309" t="s">
        <v>54</v>
      </c>
      <c r="F35" s="314"/>
      <c r="G35" s="315"/>
      <c r="H35" s="316"/>
      <c r="I35" s="317"/>
      <c r="J35" s="269"/>
      <c r="K35" s="280"/>
    </row>
    <row r="36" spans="1:11" s="18" customFormat="1" ht="132.75" customHeight="1">
      <c r="A36" s="281" t="s">
        <v>28</v>
      </c>
      <c r="B36" s="281" t="s">
        <v>45</v>
      </c>
      <c r="C36" s="281" t="s">
        <v>28</v>
      </c>
      <c r="D36" s="281"/>
      <c r="E36" s="282" t="s">
        <v>139</v>
      </c>
      <c r="F36" s="283" t="s">
        <v>140</v>
      </c>
      <c r="G36" s="266" t="s">
        <v>117</v>
      </c>
      <c r="H36" s="272"/>
      <c r="I36" s="284" t="s">
        <v>141</v>
      </c>
      <c r="J36" s="262" t="s">
        <v>451</v>
      </c>
      <c r="K36" s="285"/>
    </row>
    <row r="37" spans="1:11" s="18" customFormat="1" ht="132">
      <c r="A37" s="281" t="s">
        <v>28</v>
      </c>
      <c r="B37" s="281" t="s">
        <v>45</v>
      </c>
      <c r="C37" s="281" t="s">
        <v>28</v>
      </c>
      <c r="D37" s="281" t="s">
        <v>27</v>
      </c>
      <c r="E37" s="282" t="s">
        <v>70</v>
      </c>
      <c r="F37" s="286" t="s">
        <v>116</v>
      </c>
      <c r="G37" s="266" t="s">
        <v>577</v>
      </c>
      <c r="H37" s="272"/>
      <c r="I37" s="284" t="s">
        <v>141</v>
      </c>
      <c r="J37" s="262" t="s">
        <v>588</v>
      </c>
      <c r="K37" s="285"/>
    </row>
    <row r="38" spans="1:11" ht="82.5" customHeight="1">
      <c r="A38" s="290" t="s">
        <v>28</v>
      </c>
      <c r="B38" s="290" t="s">
        <v>45</v>
      </c>
      <c r="C38" s="290" t="s">
        <v>28</v>
      </c>
      <c r="D38" s="290" t="s">
        <v>45</v>
      </c>
      <c r="E38" s="291" t="s">
        <v>118</v>
      </c>
      <c r="F38" s="291" t="s">
        <v>116</v>
      </c>
      <c r="G38" s="292" t="s">
        <v>431</v>
      </c>
      <c r="H38" s="293"/>
      <c r="I38" s="297" t="s">
        <v>589</v>
      </c>
      <c r="J38" s="293" t="s">
        <v>450</v>
      </c>
      <c r="K38" s="203"/>
    </row>
    <row r="39" spans="1:11" s="18" customFormat="1" ht="51">
      <c r="A39" s="175" t="s">
        <v>28</v>
      </c>
      <c r="B39" s="175" t="s">
        <v>45</v>
      </c>
      <c r="C39" s="175" t="s">
        <v>28</v>
      </c>
      <c r="D39" s="175" t="s">
        <v>26</v>
      </c>
      <c r="E39" s="224" t="s">
        <v>46</v>
      </c>
      <c r="F39" s="228" t="s">
        <v>116</v>
      </c>
      <c r="G39" s="226" t="s">
        <v>117</v>
      </c>
      <c r="H39" s="174"/>
      <c r="I39" s="227" t="s">
        <v>141</v>
      </c>
      <c r="J39" s="226" t="s">
        <v>450</v>
      </c>
      <c r="K39" s="211"/>
    </row>
    <row r="40" spans="1:11" s="18" customFormat="1" ht="204.75" customHeight="1">
      <c r="A40" s="175" t="s">
        <v>28</v>
      </c>
      <c r="B40" s="175" t="s">
        <v>45</v>
      </c>
      <c r="C40" s="175" t="s">
        <v>22</v>
      </c>
      <c r="D40" s="175"/>
      <c r="E40" s="228" t="s">
        <v>142</v>
      </c>
      <c r="F40" s="228" t="s">
        <v>116</v>
      </c>
      <c r="G40" s="226" t="s">
        <v>117</v>
      </c>
      <c r="H40" s="174"/>
      <c r="I40" s="227" t="s">
        <v>143</v>
      </c>
      <c r="J40" s="318" t="s">
        <v>580</v>
      </c>
      <c r="K40" s="211"/>
    </row>
    <row r="41" spans="1:11" s="18" customFormat="1" ht="306.75" customHeight="1">
      <c r="A41" s="175" t="s">
        <v>28</v>
      </c>
      <c r="B41" s="175" t="s">
        <v>45</v>
      </c>
      <c r="C41" s="175" t="s">
        <v>47</v>
      </c>
      <c r="D41" s="175"/>
      <c r="E41" s="228" t="s">
        <v>72</v>
      </c>
      <c r="F41" s="228" t="s">
        <v>116</v>
      </c>
      <c r="G41" s="226" t="s">
        <v>577</v>
      </c>
      <c r="H41" s="174"/>
      <c r="I41" s="227" t="s">
        <v>143</v>
      </c>
      <c r="J41" s="174" t="s">
        <v>581</v>
      </c>
      <c r="K41" s="211"/>
    </row>
    <row r="42" spans="1:11" s="18" customFormat="1" ht="63.75">
      <c r="A42" s="175" t="s">
        <v>28</v>
      </c>
      <c r="B42" s="175" t="s">
        <v>45</v>
      </c>
      <c r="C42" s="175" t="s">
        <v>28</v>
      </c>
      <c r="D42" s="175"/>
      <c r="E42" s="228" t="s">
        <v>144</v>
      </c>
      <c r="F42" s="228" t="s">
        <v>116</v>
      </c>
      <c r="G42" s="226" t="s">
        <v>117</v>
      </c>
      <c r="H42" s="174"/>
      <c r="I42" s="227" t="s">
        <v>145</v>
      </c>
      <c r="J42" s="425" t="s">
        <v>478</v>
      </c>
      <c r="K42" s="211"/>
    </row>
    <row r="43" spans="1:11" s="18" customFormat="1" ht="226.5" customHeight="1">
      <c r="A43" s="175" t="s">
        <v>28</v>
      </c>
      <c r="B43" s="175" t="s">
        <v>45</v>
      </c>
      <c r="C43" s="175" t="s">
        <v>28</v>
      </c>
      <c r="D43" s="175"/>
      <c r="E43" s="228" t="s">
        <v>146</v>
      </c>
      <c r="F43" s="228" t="s">
        <v>116</v>
      </c>
      <c r="G43" s="226" t="s">
        <v>117</v>
      </c>
      <c r="H43" s="174"/>
      <c r="I43" s="284" t="s">
        <v>147</v>
      </c>
      <c r="J43" s="286" t="s">
        <v>618</v>
      </c>
      <c r="K43" s="211"/>
    </row>
    <row r="44" spans="1:11" s="18" customFormat="1" ht="114.75">
      <c r="A44" s="175" t="s">
        <v>28</v>
      </c>
      <c r="B44" s="287" t="s">
        <v>45</v>
      </c>
      <c r="C44" s="287" t="s">
        <v>28</v>
      </c>
      <c r="D44" s="287"/>
      <c r="E44" s="287" t="s">
        <v>148</v>
      </c>
      <c r="F44" s="289" t="s">
        <v>116</v>
      </c>
      <c r="G44" s="289" t="s">
        <v>117</v>
      </c>
      <c r="H44" s="271"/>
      <c r="I44" s="323" t="s">
        <v>491</v>
      </c>
      <c r="J44" s="324" t="s">
        <v>490</v>
      </c>
      <c r="K44" s="298"/>
    </row>
    <row r="45" spans="1:11" ht="89.25">
      <c r="A45" s="175" t="s">
        <v>28</v>
      </c>
      <c r="B45" s="290" t="s">
        <v>45</v>
      </c>
      <c r="C45" s="290" t="s">
        <v>28</v>
      </c>
      <c r="D45" s="290"/>
      <c r="E45" s="291" t="s">
        <v>149</v>
      </c>
      <c r="F45" s="291" t="s">
        <v>140</v>
      </c>
      <c r="G45" s="292" t="s">
        <v>117</v>
      </c>
      <c r="H45" s="293"/>
      <c r="I45" s="293" t="s">
        <v>494</v>
      </c>
      <c r="J45" s="293" t="s">
        <v>590</v>
      </c>
      <c r="K45" s="203"/>
    </row>
    <row r="46" spans="1:11" ht="60">
      <c r="A46" s="307" t="s">
        <v>28</v>
      </c>
      <c r="B46" s="307" t="s">
        <v>45</v>
      </c>
      <c r="C46" s="307" t="s">
        <v>28</v>
      </c>
      <c r="D46" s="307"/>
      <c r="E46" s="336" t="s">
        <v>150</v>
      </c>
      <c r="F46" s="336" t="s">
        <v>116</v>
      </c>
      <c r="G46" s="269" t="s">
        <v>117</v>
      </c>
      <c r="H46" s="262"/>
      <c r="I46" s="337" t="s">
        <v>452</v>
      </c>
      <c r="J46" s="338" t="s">
        <v>453</v>
      </c>
      <c r="K46" s="203"/>
    </row>
    <row r="47" spans="1:11" ht="132.75" customHeight="1">
      <c r="A47" s="339" t="s">
        <v>28</v>
      </c>
      <c r="B47" s="339" t="s">
        <v>45</v>
      </c>
      <c r="C47" s="339" t="s">
        <v>28</v>
      </c>
      <c r="D47" s="339"/>
      <c r="E47" s="340" t="s">
        <v>151</v>
      </c>
      <c r="F47" s="340"/>
      <c r="G47" s="341" t="s">
        <v>117</v>
      </c>
      <c r="H47" s="342"/>
      <c r="I47" s="343" t="s">
        <v>152</v>
      </c>
      <c r="J47" s="340" t="s">
        <v>489</v>
      </c>
      <c r="K47" s="203"/>
    </row>
    <row r="48" spans="1:11" s="18" customFormat="1" ht="108">
      <c r="A48" s="281" t="s">
        <v>28</v>
      </c>
      <c r="B48" s="281" t="s">
        <v>45</v>
      </c>
      <c r="C48" s="281" t="s">
        <v>28</v>
      </c>
      <c r="D48" s="281"/>
      <c r="E48" s="286" t="s">
        <v>153</v>
      </c>
      <c r="F48" s="286" t="s">
        <v>116</v>
      </c>
      <c r="G48" s="344" t="s">
        <v>117</v>
      </c>
      <c r="H48" s="345"/>
      <c r="I48" s="284" t="s">
        <v>154</v>
      </c>
      <c r="J48" s="282" t="s">
        <v>476</v>
      </c>
      <c r="K48" s="211"/>
    </row>
    <row r="49" spans="1:11" ht="127.5">
      <c r="A49" s="290" t="s">
        <v>28</v>
      </c>
      <c r="B49" s="290" t="s">
        <v>45</v>
      </c>
      <c r="C49" s="290" t="s">
        <v>28</v>
      </c>
      <c r="D49" s="290"/>
      <c r="E49" s="291" t="s">
        <v>155</v>
      </c>
      <c r="F49" s="291" t="s">
        <v>116</v>
      </c>
      <c r="G49" s="299" t="s">
        <v>117</v>
      </c>
      <c r="H49" s="300"/>
      <c r="I49" s="294" t="s">
        <v>156</v>
      </c>
      <c r="J49" s="289" t="s">
        <v>586</v>
      </c>
      <c r="K49" s="203"/>
    </row>
    <row r="50" spans="1:11" s="18" customFormat="1" ht="76.5">
      <c r="A50" s="175" t="s">
        <v>28</v>
      </c>
      <c r="B50" s="175" t="s">
        <v>45</v>
      </c>
      <c r="C50" s="175" t="s">
        <v>28</v>
      </c>
      <c r="D50" s="175"/>
      <c r="E50" s="228" t="s">
        <v>157</v>
      </c>
      <c r="F50" s="228" t="s">
        <v>116</v>
      </c>
      <c r="G50" s="229" t="s">
        <v>117</v>
      </c>
      <c r="H50" s="230"/>
      <c r="I50" s="227" t="s">
        <v>158</v>
      </c>
      <c r="J50" s="228" t="s">
        <v>585</v>
      </c>
      <c r="K50" s="211"/>
    </row>
    <row r="51" spans="1:11" s="18" customFormat="1" ht="127.5">
      <c r="A51" s="175" t="s">
        <v>28</v>
      </c>
      <c r="B51" s="175" t="s">
        <v>45</v>
      </c>
      <c r="C51" s="175" t="s">
        <v>28</v>
      </c>
      <c r="D51" s="175"/>
      <c r="E51" s="228" t="s">
        <v>159</v>
      </c>
      <c r="F51" s="228" t="s">
        <v>116</v>
      </c>
      <c r="G51" s="229" t="s">
        <v>117</v>
      </c>
      <c r="H51" s="230"/>
      <c r="I51" s="227" t="s">
        <v>454</v>
      </c>
      <c r="J51" s="224" t="s">
        <v>582</v>
      </c>
      <c r="K51" s="211"/>
    </row>
    <row r="52" spans="1:11" s="18" customFormat="1" ht="63.75">
      <c r="A52" s="175"/>
      <c r="B52" s="175" t="s">
        <v>45</v>
      </c>
      <c r="C52" s="175" t="s">
        <v>28</v>
      </c>
      <c r="D52" s="175"/>
      <c r="E52" s="257" t="s">
        <v>160</v>
      </c>
      <c r="F52" s="228" t="s">
        <v>116</v>
      </c>
      <c r="G52" s="229"/>
      <c r="H52" s="230"/>
      <c r="I52" s="227"/>
      <c r="J52" s="224"/>
      <c r="K52" s="211"/>
    </row>
    <row r="53" spans="1:11" s="18" customFormat="1" ht="114.75">
      <c r="A53" s="175" t="s">
        <v>28</v>
      </c>
      <c r="B53" s="175" t="s">
        <v>45</v>
      </c>
      <c r="C53" s="175" t="s">
        <v>28</v>
      </c>
      <c r="D53" s="175"/>
      <c r="E53" s="224" t="s">
        <v>161</v>
      </c>
      <c r="F53" s="228" t="s">
        <v>116</v>
      </c>
      <c r="G53" s="229" t="s">
        <v>117</v>
      </c>
      <c r="H53" s="230"/>
      <c r="I53" s="227" t="s">
        <v>162</v>
      </c>
      <c r="J53" s="231" t="s">
        <v>455</v>
      </c>
      <c r="K53" s="211"/>
    </row>
    <row r="54" spans="1:11" s="18" customFormat="1" ht="165.75">
      <c r="A54" s="175" t="s">
        <v>28</v>
      </c>
      <c r="B54" s="175" t="s">
        <v>45</v>
      </c>
      <c r="C54" s="175" t="s">
        <v>28</v>
      </c>
      <c r="D54" s="175"/>
      <c r="E54" s="224" t="s">
        <v>163</v>
      </c>
      <c r="F54" s="228" t="s">
        <v>116</v>
      </c>
      <c r="G54" s="229" t="s">
        <v>117</v>
      </c>
      <c r="H54" s="230"/>
      <c r="I54" s="227" t="s">
        <v>164</v>
      </c>
      <c r="J54" s="231" t="s">
        <v>460</v>
      </c>
      <c r="K54" s="211"/>
    </row>
    <row r="55" spans="1:11" ht="127.5">
      <c r="A55" s="287" t="s">
        <v>28</v>
      </c>
      <c r="B55" s="287" t="s">
        <v>45</v>
      </c>
      <c r="C55" s="287" t="s">
        <v>28</v>
      </c>
      <c r="D55" s="287"/>
      <c r="E55" s="288" t="s">
        <v>165</v>
      </c>
      <c r="F55" s="289" t="s">
        <v>116</v>
      </c>
      <c r="G55" s="295" t="s">
        <v>117</v>
      </c>
      <c r="H55" s="296"/>
      <c r="I55" s="297" t="s">
        <v>166</v>
      </c>
      <c r="J55" s="301" t="s">
        <v>456</v>
      </c>
      <c r="K55" s="203"/>
    </row>
    <row r="56" spans="1:11" s="18" customFormat="1" ht="184.5" customHeight="1">
      <c r="A56" s="175" t="s">
        <v>28</v>
      </c>
      <c r="B56" s="175" t="s">
        <v>45</v>
      </c>
      <c r="C56" s="175" t="s">
        <v>28</v>
      </c>
      <c r="D56" s="175"/>
      <c r="E56" s="224" t="s">
        <v>167</v>
      </c>
      <c r="F56" s="228" t="s">
        <v>116</v>
      </c>
      <c r="G56" s="225" t="s">
        <v>117</v>
      </c>
      <c r="H56" s="232"/>
      <c r="I56" s="226" t="s">
        <v>168</v>
      </c>
      <c r="J56" s="226" t="s">
        <v>457</v>
      </c>
      <c r="K56" s="211"/>
    </row>
    <row r="57" spans="1:11" s="18" customFormat="1" ht="63.75">
      <c r="A57" s="175" t="s">
        <v>28</v>
      </c>
      <c r="B57" s="175" t="s">
        <v>45</v>
      </c>
      <c r="C57" s="175" t="s">
        <v>28</v>
      </c>
      <c r="D57" s="175"/>
      <c r="E57" s="224" t="s">
        <v>169</v>
      </c>
      <c r="F57" s="228" t="s">
        <v>116</v>
      </c>
      <c r="G57" s="225" t="s">
        <v>117</v>
      </c>
      <c r="H57" s="225"/>
      <c r="I57" s="226" t="s">
        <v>170</v>
      </c>
      <c r="J57" s="226" t="s">
        <v>458</v>
      </c>
      <c r="K57" s="211"/>
    </row>
    <row r="58" spans="1:11" s="18" customFormat="1" ht="178.5">
      <c r="A58" s="175" t="s">
        <v>28</v>
      </c>
      <c r="B58" s="175" t="s">
        <v>45</v>
      </c>
      <c r="C58" s="175" t="s">
        <v>28</v>
      </c>
      <c r="D58" s="175"/>
      <c r="E58" s="224" t="s">
        <v>171</v>
      </c>
      <c r="F58" s="228" t="s">
        <v>116</v>
      </c>
      <c r="G58" s="225" t="s">
        <v>117</v>
      </c>
      <c r="H58" s="225"/>
      <c r="I58" s="231" t="s">
        <v>172</v>
      </c>
      <c r="J58" s="224" t="s">
        <v>459</v>
      </c>
      <c r="K58" s="211"/>
    </row>
    <row r="59" spans="1:11" ht="25.5">
      <c r="A59" s="287"/>
      <c r="B59" s="287"/>
      <c r="C59" s="287"/>
      <c r="D59" s="287"/>
      <c r="E59" s="319" t="s">
        <v>173</v>
      </c>
      <c r="F59" s="320"/>
      <c r="G59" s="304"/>
      <c r="H59" s="304"/>
      <c r="I59" s="321" t="s">
        <v>174</v>
      </c>
      <c r="J59" s="288"/>
      <c r="K59" s="203"/>
    </row>
    <row r="60" spans="1:11" ht="25.5">
      <c r="A60" s="180" t="s">
        <v>28</v>
      </c>
      <c r="B60" s="303" t="s">
        <v>26</v>
      </c>
      <c r="C60" s="303"/>
      <c r="D60" s="303"/>
      <c r="E60" s="320" t="s">
        <v>58</v>
      </c>
      <c r="F60" s="304"/>
      <c r="G60" s="304"/>
      <c r="H60" s="304"/>
      <c r="I60" s="322"/>
      <c r="J60" s="288"/>
      <c r="K60" s="203"/>
    </row>
    <row r="61" spans="1:11" s="18" customFormat="1" ht="153">
      <c r="A61" s="175" t="s">
        <v>28</v>
      </c>
      <c r="B61" s="175" t="s">
        <v>26</v>
      </c>
      <c r="C61" s="175" t="s">
        <v>28</v>
      </c>
      <c r="D61" s="175"/>
      <c r="E61" s="224" t="s">
        <v>175</v>
      </c>
      <c r="F61" s="228" t="s">
        <v>462</v>
      </c>
      <c r="G61" s="225">
        <v>2019</v>
      </c>
      <c r="H61" s="225"/>
      <c r="I61" s="226" t="s">
        <v>176</v>
      </c>
      <c r="J61" s="224" t="s">
        <v>591</v>
      </c>
      <c r="K61" s="211"/>
    </row>
    <row r="62" spans="1:11" s="18" customFormat="1" ht="114.75">
      <c r="A62" s="175" t="s">
        <v>28</v>
      </c>
      <c r="B62" s="175" t="s">
        <v>26</v>
      </c>
      <c r="C62" s="175" t="s">
        <v>28</v>
      </c>
      <c r="D62" s="175"/>
      <c r="E62" s="224" t="s">
        <v>63</v>
      </c>
      <c r="F62" s="228" t="s">
        <v>116</v>
      </c>
      <c r="G62" s="225">
        <v>2019</v>
      </c>
      <c r="H62" s="225"/>
      <c r="I62" s="226" t="s">
        <v>464</v>
      </c>
      <c r="J62" s="231" t="s">
        <v>583</v>
      </c>
      <c r="K62" s="211"/>
    </row>
    <row r="63" spans="1:11" ht="114.75">
      <c r="A63" s="175" t="s">
        <v>28</v>
      </c>
      <c r="B63" s="287" t="s">
        <v>26</v>
      </c>
      <c r="C63" s="287" t="s">
        <v>28</v>
      </c>
      <c r="D63" s="287"/>
      <c r="E63" s="288" t="s">
        <v>177</v>
      </c>
      <c r="F63" s="289" t="s">
        <v>462</v>
      </c>
      <c r="G63" s="305">
        <v>2019</v>
      </c>
      <c r="H63" s="305"/>
      <c r="I63" s="271" t="s">
        <v>463</v>
      </c>
      <c r="J63" s="271" t="s">
        <v>592</v>
      </c>
      <c r="K63" s="203"/>
    </row>
    <row r="64" spans="1:11" ht="153">
      <c r="A64" s="287" t="s">
        <v>28</v>
      </c>
      <c r="B64" s="287" t="s">
        <v>26</v>
      </c>
      <c r="C64" s="287" t="s">
        <v>28</v>
      </c>
      <c r="D64" s="287"/>
      <c r="E64" s="288" t="s">
        <v>178</v>
      </c>
      <c r="F64" s="289" t="s">
        <v>179</v>
      </c>
      <c r="G64" s="305">
        <v>2019</v>
      </c>
      <c r="H64" s="305"/>
      <c r="I64" s="271" t="s">
        <v>180</v>
      </c>
      <c r="J64" s="271" t="s">
        <v>180</v>
      </c>
      <c r="K64" s="203"/>
    </row>
    <row r="65" spans="1:11" s="18" customFormat="1" ht="63.75">
      <c r="A65" s="175" t="s">
        <v>28</v>
      </c>
      <c r="B65" s="175" t="s">
        <v>26</v>
      </c>
      <c r="C65" s="175" t="s">
        <v>28</v>
      </c>
      <c r="D65" s="175"/>
      <c r="E65" s="224" t="s">
        <v>181</v>
      </c>
      <c r="F65" s="228"/>
      <c r="G65" s="225"/>
      <c r="H65" s="225"/>
      <c r="I65" s="226"/>
      <c r="J65" s="226"/>
      <c r="K65" s="211"/>
    </row>
    <row r="66" spans="1:11" s="18" customFormat="1" ht="127.5">
      <c r="A66" s="175" t="s">
        <v>28</v>
      </c>
      <c r="B66" s="175" t="s">
        <v>26</v>
      </c>
      <c r="C66" s="175" t="s">
        <v>28</v>
      </c>
      <c r="D66" s="175"/>
      <c r="E66" s="224" t="s">
        <v>182</v>
      </c>
      <c r="F66" s="228" t="s">
        <v>179</v>
      </c>
      <c r="G66" s="225" t="s">
        <v>117</v>
      </c>
      <c r="H66" s="225"/>
      <c r="I66" s="226" t="s">
        <v>183</v>
      </c>
      <c r="J66" s="226" t="s">
        <v>593</v>
      </c>
      <c r="K66" s="211"/>
    </row>
    <row r="67" spans="1:11" ht="89.25">
      <c r="A67" s="175" t="s">
        <v>28</v>
      </c>
      <c r="B67" s="287" t="s">
        <v>26</v>
      </c>
      <c r="C67" s="287" t="s">
        <v>28</v>
      </c>
      <c r="D67" s="287"/>
      <c r="E67" s="288" t="s">
        <v>184</v>
      </c>
      <c r="F67" s="289" t="s">
        <v>179</v>
      </c>
      <c r="G67" s="305" t="s">
        <v>117</v>
      </c>
      <c r="H67" s="305"/>
      <c r="I67" s="271" t="s">
        <v>185</v>
      </c>
      <c r="J67" s="271" t="s">
        <v>594</v>
      </c>
      <c r="K67" s="203"/>
    </row>
    <row r="68" spans="1:11" s="18" customFormat="1" ht="89.25">
      <c r="A68" s="175" t="s">
        <v>28</v>
      </c>
      <c r="B68" s="175" t="s">
        <v>26</v>
      </c>
      <c r="C68" s="175" t="s">
        <v>28</v>
      </c>
      <c r="D68" s="175"/>
      <c r="E68" s="224" t="s">
        <v>186</v>
      </c>
      <c r="F68" s="228" t="s">
        <v>179</v>
      </c>
      <c r="G68" s="225" t="s">
        <v>117</v>
      </c>
      <c r="H68" s="225"/>
      <c r="I68" s="226" t="s">
        <v>187</v>
      </c>
      <c r="J68" s="226" t="s">
        <v>466</v>
      </c>
      <c r="K68" s="211"/>
    </row>
    <row r="69" spans="1:11" s="18" customFormat="1" ht="89.25">
      <c r="A69" s="175" t="s">
        <v>28</v>
      </c>
      <c r="B69" s="175" t="s">
        <v>26</v>
      </c>
      <c r="C69" s="175" t="s">
        <v>28</v>
      </c>
      <c r="D69" s="175" t="s">
        <v>188</v>
      </c>
      <c r="E69" s="224" t="s">
        <v>189</v>
      </c>
      <c r="F69" s="228" t="s">
        <v>179</v>
      </c>
      <c r="G69" s="225" t="s">
        <v>117</v>
      </c>
      <c r="H69" s="225"/>
      <c r="I69" s="226" t="s">
        <v>465</v>
      </c>
      <c r="J69" s="226" t="s">
        <v>467</v>
      </c>
      <c r="K69" s="211"/>
    </row>
    <row r="70" spans="1:11" ht="114.75">
      <c r="A70" s="287" t="s">
        <v>28</v>
      </c>
      <c r="B70" s="287" t="s">
        <v>26</v>
      </c>
      <c r="C70" s="287" t="s">
        <v>28</v>
      </c>
      <c r="D70" s="287"/>
      <c r="E70" s="288" t="s">
        <v>190</v>
      </c>
      <c r="F70" s="289" t="s">
        <v>179</v>
      </c>
      <c r="G70" s="305" t="s">
        <v>117</v>
      </c>
      <c r="H70" s="305"/>
      <c r="I70" s="288" t="s">
        <v>468</v>
      </c>
      <c r="J70" s="271" t="s">
        <v>492</v>
      </c>
      <c r="K70" s="203"/>
    </row>
    <row r="71" spans="1:11" s="244" customFormat="1" ht="127.5">
      <c r="A71" s="287" t="s">
        <v>28</v>
      </c>
      <c r="B71" s="305" t="s">
        <v>26</v>
      </c>
      <c r="C71" s="305" t="s">
        <v>28</v>
      </c>
      <c r="D71" s="305"/>
      <c r="E71" s="305" t="s">
        <v>191</v>
      </c>
      <c r="F71" s="305" t="s">
        <v>179</v>
      </c>
      <c r="G71" s="305" t="s">
        <v>117</v>
      </c>
      <c r="H71" s="305"/>
      <c r="I71" s="305" t="s">
        <v>491</v>
      </c>
      <c r="J71" s="305" t="s">
        <v>493</v>
      </c>
      <c r="K71" s="305"/>
    </row>
    <row r="72" spans="1:11" s="18" customFormat="1" ht="50.25" customHeight="1">
      <c r="A72" s="185" t="s">
        <v>28</v>
      </c>
      <c r="B72" s="185" t="s">
        <v>26</v>
      </c>
      <c r="C72" s="185" t="s">
        <v>28</v>
      </c>
      <c r="D72" s="185"/>
      <c r="E72" s="224" t="s">
        <v>275</v>
      </c>
      <c r="F72" s="228"/>
      <c r="G72" s="233"/>
      <c r="H72" s="233"/>
      <c r="I72" s="234"/>
      <c r="J72" s="226"/>
      <c r="K72" s="211"/>
    </row>
    <row r="73" spans="1:11" s="18" customFormat="1" ht="89.25">
      <c r="A73" s="175" t="s">
        <v>28</v>
      </c>
      <c r="B73" s="175" t="s">
        <v>26</v>
      </c>
      <c r="C73" s="175" t="s">
        <v>28</v>
      </c>
      <c r="D73" s="175"/>
      <c r="E73" s="224" t="s">
        <v>192</v>
      </c>
      <c r="F73" s="228" t="s">
        <v>179</v>
      </c>
      <c r="G73" s="225" t="s">
        <v>117</v>
      </c>
      <c r="H73" s="225"/>
      <c r="I73" s="226" t="s">
        <v>193</v>
      </c>
      <c r="J73" s="226" t="s">
        <v>469</v>
      </c>
      <c r="K73" s="211"/>
    </row>
    <row r="74" spans="1:11" s="18" customFormat="1" ht="89.25">
      <c r="A74" s="175" t="s">
        <v>28</v>
      </c>
      <c r="B74" s="175" t="s">
        <v>26</v>
      </c>
      <c r="C74" s="175" t="s">
        <v>28</v>
      </c>
      <c r="D74" s="175"/>
      <c r="E74" s="224" t="s">
        <v>194</v>
      </c>
      <c r="F74" s="228"/>
      <c r="G74" s="235"/>
      <c r="H74" s="235"/>
      <c r="I74" s="226"/>
      <c r="J74" s="226"/>
      <c r="K74" s="211"/>
    </row>
    <row r="75" spans="1:11" s="186" customFormat="1" ht="220.5" customHeight="1">
      <c r="A75" s="306" t="s">
        <v>28</v>
      </c>
      <c r="B75" s="306" t="s">
        <v>26</v>
      </c>
      <c r="C75" s="306" t="s">
        <v>28</v>
      </c>
      <c r="D75" s="306"/>
      <c r="E75" s="306" t="s">
        <v>195</v>
      </c>
      <c r="F75" s="306" t="s">
        <v>179</v>
      </c>
      <c r="G75" s="306">
        <v>2019</v>
      </c>
      <c r="H75" s="306"/>
      <c r="I75" s="306" t="s">
        <v>470</v>
      </c>
      <c r="J75" s="306" t="s">
        <v>497</v>
      </c>
      <c r="K75" s="306"/>
    </row>
    <row r="76" spans="1:11" s="18" customFormat="1" ht="156" customHeight="1">
      <c r="A76" s="185" t="s">
        <v>28</v>
      </c>
      <c r="B76" s="185" t="s">
        <v>26</v>
      </c>
      <c r="C76" s="185" t="s">
        <v>28</v>
      </c>
      <c r="D76" s="185"/>
      <c r="E76" s="236" t="s">
        <v>196</v>
      </c>
      <c r="F76" s="237" t="s">
        <v>179</v>
      </c>
      <c r="G76" s="233">
        <v>2019</v>
      </c>
      <c r="H76" s="238"/>
      <c r="I76" s="226" t="s">
        <v>471</v>
      </c>
      <c r="J76" s="226" t="s">
        <v>471</v>
      </c>
      <c r="K76" s="211"/>
    </row>
    <row r="77" spans="1:11" s="18" customFormat="1" ht="38.25">
      <c r="A77" s="175" t="s">
        <v>28</v>
      </c>
      <c r="B77" s="175" t="s">
        <v>26</v>
      </c>
      <c r="C77" s="175" t="s">
        <v>28</v>
      </c>
      <c r="D77" s="175"/>
      <c r="E77" s="224" t="s">
        <v>197</v>
      </c>
      <c r="F77" s="228"/>
      <c r="G77" s="225"/>
      <c r="H77" s="225"/>
      <c r="I77" s="226"/>
      <c r="J77" s="226"/>
      <c r="K77" s="211"/>
    </row>
    <row r="78" spans="1:11" s="18" customFormat="1" ht="127.5">
      <c r="A78" s="175" t="s">
        <v>28</v>
      </c>
      <c r="B78" s="175" t="s">
        <v>26</v>
      </c>
      <c r="C78" s="175" t="s">
        <v>28</v>
      </c>
      <c r="D78" s="175"/>
      <c r="E78" s="224" t="s">
        <v>198</v>
      </c>
      <c r="F78" s="228" t="s">
        <v>199</v>
      </c>
      <c r="G78" s="225">
        <v>2019</v>
      </c>
      <c r="H78" s="225"/>
      <c r="I78" s="226" t="s">
        <v>200</v>
      </c>
      <c r="J78" s="226" t="s">
        <v>595</v>
      </c>
      <c r="K78" s="211"/>
    </row>
    <row r="79" spans="1:11" s="18" customFormat="1" ht="51">
      <c r="A79" s="175" t="s">
        <v>28</v>
      </c>
      <c r="B79" s="175" t="s">
        <v>26</v>
      </c>
      <c r="C79" s="175" t="s">
        <v>28</v>
      </c>
      <c r="D79" s="175"/>
      <c r="E79" s="224" t="s">
        <v>201</v>
      </c>
      <c r="F79" s="228"/>
      <c r="G79" s="225"/>
      <c r="H79" s="225"/>
      <c r="I79" s="226"/>
      <c r="J79" s="226"/>
      <c r="K79" s="211"/>
    </row>
    <row r="80" spans="1:11" s="18" customFormat="1" ht="127.5">
      <c r="A80" s="175" t="s">
        <v>28</v>
      </c>
      <c r="B80" s="175" t="s">
        <v>26</v>
      </c>
      <c r="C80" s="175" t="s">
        <v>28</v>
      </c>
      <c r="D80" s="175"/>
      <c r="E80" s="224" t="s">
        <v>202</v>
      </c>
      <c r="F80" s="228" t="s">
        <v>203</v>
      </c>
      <c r="G80" s="228" t="s">
        <v>577</v>
      </c>
      <c r="H80" s="228"/>
      <c r="I80" s="226" t="s">
        <v>461</v>
      </c>
      <c r="J80" s="226" t="s">
        <v>578</v>
      </c>
      <c r="K80" s="211"/>
    </row>
    <row r="81" spans="1:11" s="18" customFormat="1" ht="102">
      <c r="A81" s="175" t="s">
        <v>28</v>
      </c>
      <c r="B81" s="175" t="s">
        <v>26</v>
      </c>
      <c r="C81" s="175" t="s">
        <v>28</v>
      </c>
      <c r="D81" s="175"/>
      <c r="E81" s="228" t="s">
        <v>204</v>
      </c>
      <c r="F81" s="228" t="s">
        <v>205</v>
      </c>
      <c r="G81" s="225" t="s">
        <v>117</v>
      </c>
      <c r="H81" s="225"/>
      <c r="I81" s="226" t="s">
        <v>206</v>
      </c>
      <c r="J81" s="226" t="s">
        <v>584</v>
      </c>
      <c r="K81" s="211"/>
    </row>
    <row r="82" spans="1:11" ht="133.5" customHeight="1">
      <c r="A82" s="287" t="s">
        <v>28</v>
      </c>
      <c r="B82" s="287" t="s">
        <v>26</v>
      </c>
      <c r="C82" s="287" t="s">
        <v>28</v>
      </c>
      <c r="D82" s="287"/>
      <c r="E82" s="288" t="s">
        <v>207</v>
      </c>
      <c r="F82" s="305"/>
      <c r="G82" s="305"/>
      <c r="H82" s="305"/>
      <c r="I82" s="305"/>
      <c r="J82" s="305"/>
      <c r="K82" s="203"/>
    </row>
    <row r="83" spans="1:11" s="18" customFormat="1" ht="127.5">
      <c r="A83" s="175" t="s">
        <v>28</v>
      </c>
      <c r="B83" s="175" t="s">
        <v>26</v>
      </c>
      <c r="C83" s="175" t="s">
        <v>28</v>
      </c>
      <c r="D83" s="175" t="s">
        <v>28</v>
      </c>
      <c r="E83" s="224" t="s">
        <v>209</v>
      </c>
      <c r="F83" s="228" t="s">
        <v>199</v>
      </c>
      <c r="G83" s="225" t="s">
        <v>117</v>
      </c>
      <c r="H83" s="225"/>
      <c r="I83" s="231" t="s">
        <v>208</v>
      </c>
      <c r="J83" s="226" t="s">
        <v>472</v>
      </c>
      <c r="K83" s="211"/>
    </row>
    <row r="84" spans="1:11" s="18" customFormat="1" ht="174.75" customHeight="1">
      <c r="A84" s="175" t="s">
        <v>28</v>
      </c>
      <c r="B84" s="175" t="s">
        <v>26</v>
      </c>
      <c r="C84" s="175" t="s">
        <v>28</v>
      </c>
      <c r="D84" s="175"/>
      <c r="E84" s="224" t="s">
        <v>210</v>
      </c>
      <c r="F84" s="228" t="s">
        <v>179</v>
      </c>
      <c r="G84" s="225">
        <v>2019</v>
      </c>
      <c r="H84" s="225"/>
      <c r="I84" s="226" t="s">
        <v>211</v>
      </c>
      <c r="J84" s="231" t="s">
        <v>473</v>
      </c>
      <c r="K84" s="211"/>
    </row>
    <row r="85" spans="1:11" s="18" customFormat="1" ht="140.25">
      <c r="A85" s="175" t="s">
        <v>28</v>
      </c>
      <c r="B85" s="175" t="s">
        <v>26</v>
      </c>
      <c r="C85" s="175" t="s">
        <v>28</v>
      </c>
      <c r="D85" s="175"/>
      <c r="E85" s="224" t="s">
        <v>212</v>
      </c>
      <c r="F85" s="228" t="s">
        <v>179</v>
      </c>
      <c r="G85" s="225" t="s">
        <v>117</v>
      </c>
      <c r="H85" s="225"/>
      <c r="I85" s="226" t="s">
        <v>213</v>
      </c>
      <c r="J85" s="231" t="s">
        <v>456</v>
      </c>
      <c r="K85" s="211"/>
    </row>
    <row r="86" spans="1:11" s="18" customFormat="1" ht="60" customHeight="1">
      <c r="A86" s="175" t="s">
        <v>28</v>
      </c>
      <c r="B86" s="175" t="s">
        <v>26</v>
      </c>
      <c r="C86" s="175" t="s">
        <v>28</v>
      </c>
      <c r="D86" s="175"/>
      <c r="E86" s="224" t="s">
        <v>214</v>
      </c>
      <c r="F86" s="225"/>
      <c r="G86" s="225"/>
      <c r="H86" s="225"/>
      <c r="I86" s="229"/>
      <c r="J86" s="226"/>
      <c r="K86" s="211"/>
    </row>
    <row r="87" spans="1:11" s="18" customFormat="1" ht="198" customHeight="1">
      <c r="A87" s="175" t="s">
        <v>28</v>
      </c>
      <c r="B87" s="175" t="s">
        <v>26</v>
      </c>
      <c r="C87" s="175" t="s">
        <v>28</v>
      </c>
      <c r="D87" s="175"/>
      <c r="E87" s="224" t="s">
        <v>215</v>
      </c>
      <c r="F87" s="228" t="s">
        <v>216</v>
      </c>
      <c r="G87" s="225">
        <v>2019</v>
      </c>
      <c r="H87" s="225"/>
      <c r="I87" s="226" t="s">
        <v>168</v>
      </c>
      <c r="J87" s="271" t="s">
        <v>498</v>
      </c>
      <c r="K87" s="211"/>
    </row>
    <row r="88" spans="1:11" s="18" customFormat="1" ht="89.25">
      <c r="A88" s="175" t="s">
        <v>28</v>
      </c>
      <c r="B88" s="175" t="s">
        <v>26</v>
      </c>
      <c r="C88" s="175" t="s">
        <v>28</v>
      </c>
      <c r="D88" s="175"/>
      <c r="E88" s="224" t="s">
        <v>217</v>
      </c>
      <c r="F88" s="228" t="s">
        <v>218</v>
      </c>
      <c r="G88" s="225" t="s">
        <v>117</v>
      </c>
      <c r="H88" s="225"/>
      <c r="I88" s="226" t="s">
        <v>170</v>
      </c>
      <c r="J88" s="226" t="s">
        <v>475</v>
      </c>
      <c r="K88" s="211"/>
    </row>
    <row r="89" spans="1:11" s="18" customFormat="1" ht="204">
      <c r="A89" s="175" t="s">
        <v>28</v>
      </c>
      <c r="B89" s="175" t="s">
        <v>26</v>
      </c>
      <c r="C89" s="175" t="s">
        <v>28</v>
      </c>
      <c r="D89" s="175"/>
      <c r="E89" s="224" t="s">
        <v>219</v>
      </c>
      <c r="F89" s="228" t="s">
        <v>218</v>
      </c>
      <c r="G89" s="225" t="s">
        <v>117</v>
      </c>
      <c r="H89" s="225"/>
      <c r="I89" s="231" t="s">
        <v>474</v>
      </c>
      <c r="J89" s="224" t="s">
        <v>459</v>
      </c>
      <c r="K89" s="211"/>
    </row>
    <row r="90" spans="1:11" ht="25.5">
      <c r="A90" s="175"/>
      <c r="B90" s="176"/>
      <c r="C90" s="176"/>
      <c r="D90" s="176"/>
      <c r="E90" s="173"/>
      <c r="F90" s="179" t="s">
        <v>220</v>
      </c>
      <c r="G90" s="182"/>
      <c r="H90" s="182"/>
      <c r="I90" s="184" t="s">
        <v>221</v>
      </c>
      <c r="J90" s="177"/>
      <c r="K90" s="178"/>
    </row>
    <row r="91" spans="1:11" ht="38.25">
      <c r="A91" s="180" t="s">
        <v>28</v>
      </c>
      <c r="B91" s="181" t="s">
        <v>65</v>
      </c>
      <c r="C91" s="181"/>
      <c r="D91" s="181"/>
      <c r="E91" s="183" t="s">
        <v>64</v>
      </c>
      <c r="F91" s="187"/>
      <c r="G91" s="182"/>
      <c r="H91" s="182"/>
      <c r="I91" s="184"/>
      <c r="J91" s="177"/>
      <c r="K91" s="178"/>
    </row>
    <row r="92" spans="1:11" ht="127.5">
      <c r="A92" s="287" t="s">
        <v>28</v>
      </c>
      <c r="B92" s="287" t="s">
        <v>65</v>
      </c>
      <c r="C92" s="287" t="s">
        <v>28</v>
      </c>
      <c r="D92" s="287"/>
      <c r="E92" s="288" t="s">
        <v>66</v>
      </c>
      <c r="F92" s="289" t="s">
        <v>140</v>
      </c>
      <c r="G92" s="305" t="s">
        <v>117</v>
      </c>
      <c r="H92" s="305"/>
      <c r="I92" s="301" t="s">
        <v>499</v>
      </c>
      <c r="J92" s="301" t="s">
        <v>500</v>
      </c>
      <c r="K92" s="203"/>
    </row>
    <row r="93" spans="1:11" ht="114.75">
      <c r="A93" s="175" t="s">
        <v>28</v>
      </c>
      <c r="B93" s="287" t="s">
        <v>65</v>
      </c>
      <c r="C93" s="287" t="s">
        <v>28</v>
      </c>
      <c r="D93" s="287"/>
      <c r="E93" s="288" t="s">
        <v>67</v>
      </c>
      <c r="F93" s="289" t="s">
        <v>140</v>
      </c>
      <c r="G93" s="305" t="s">
        <v>117</v>
      </c>
      <c r="H93" s="305"/>
      <c r="I93" s="301" t="s">
        <v>222</v>
      </c>
      <c r="J93" s="301" t="s">
        <v>495</v>
      </c>
      <c r="K93" s="203"/>
    </row>
    <row r="94" spans="1:11" ht="89.25">
      <c r="A94" s="287" t="s">
        <v>28</v>
      </c>
      <c r="B94" s="287" t="s">
        <v>65</v>
      </c>
      <c r="C94" s="287" t="s">
        <v>28</v>
      </c>
      <c r="D94" s="287"/>
      <c r="E94" s="288" t="s">
        <v>223</v>
      </c>
      <c r="F94" s="289" t="s">
        <v>140</v>
      </c>
      <c r="G94" s="305" t="s">
        <v>117</v>
      </c>
      <c r="H94" s="305"/>
      <c r="I94" s="301" t="s">
        <v>224</v>
      </c>
      <c r="J94" s="301" t="s">
        <v>224</v>
      </c>
      <c r="K94" s="203"/>
    </row>
    <row r="95" spans="1:11" ht="89.25">
      <c r="A95" s="287" t="s">
        <v>28</v>
      </c>
      <c r="B95" s="287" t="s">
        <v>65</v>
      </c>
      <c r="C95" s="287" t="s">
        <v>28</v>
      </c>
      <c r="D95" s="287"/>
      <c r="E95" s="288" t="s">
        <v>225</v>
      </c>
      <c r="F95" s="289" t="s">
        <v>140</v>
      </c>
      <c r="G95" s="305">
        <v>2019</v>
      </c>
      <c r="H95" s="305"/>
      <c r="I95" s="301" t="s">
        <v>226</v>
      </c>
      <c r="J95" s="228" t="s">
        <v>613</v>
      </c>
      <c r="K95" s="203"/>
    </row>
    <row r="96" spans="1:11" ht="127.5">
      <c r="A96" s="287" t="s">
        <v>28</v>
      </c>
      <c r="B96" s="287" t="s">
        <v>65</v>
      </c>
      <c r="C96" s="287" t="s">
        <v>28</v>
      </c>
      <c r="D96" s="287"/>
      <c r="E96" s="288" t="s">
        <v>227</v>
      </c>
      <c r="F96" s="289" t="s">
        <v>140</v>
      </c>
      <c r="G96" s="305">
        <v>2019</v>
      </c>
      <c r="H96" s="305"/>
      <c r="I96" s="301" t="s">
        <v>228</v>
      </c>
      <c r="J96" s="301" t="s">
        <v>496</v>
      </c>
      <c r="K96" s="203"/>
    </row>
    <row r="97" spans="1:11" ht="140.25">
      <c r="A97" s="332" t="s">
        <v>28</v>
      </c>
      <c r="B97" s="332" t="s">
        <v>65</v>
      </c>
      <c r="C97" s="332" t="s">
        <v>28</v>
      </c>
      <c r="D97" s="332"/>
      <c r="E97" s="333" t="s">
        <v>229</v>
      </c>
      <c r="F97" s="306" t="s">
        <v>140</v>
      </c>
      <c r="G97" s="305">
        <v>2019</v>
      </c>
      <c r="H97" s="334"/>
      <c r="I97" s="335" t="s">
        <v>230</v>
      </c>
      <c r="J97" s="335" t="s">
        <v>230</v>
      </c>
      <c r="K97" s="203"/>
    </row>
    <row r="98" spans="1:11" ht="89.25">
      <c r="A98" s="287" t="s">
        <v>28</v>
      </c>
      <c r="B98" s="287" t="s">
        <v>65</v>
      </c>
      <c r="C98" s="287" t="s">
        <v>28</v>
      </c>
      <c r="D98" s="287"/>
      <c r="E98" s="288" t="s">
        <v>231</v>
      </c>
      <c r="F98" s="289"/>
      <c r="G98" s="305"/>
      <c r="H98" s="305"/>
      <c r="I98" s="301"/>
      <c r="J98" s="271"/>
      <c r="K98" s="203"/>
    </row>
    <row r="99" spans="1:11" ht="201" customHeight="1">
      <c r="A99" s="287" t="s">
        <v>28</v>
      </c>
      <c r="B99" s="287" t="s">
        <v>65</v>
      </c>
      <c r="C99" s="287" t="s">
        <v>28</v>
      </c>
      <c r="D99" s="287"/>
      <c r="E99" s="288" t="s">
        <v>232</v>
      </c>
      <c r="F99" s="289" t="s">
        <v>140</v>
      </c>
      <c r="G99" s="305">
        <v>2019</v>
      </c>
      <c r="H99" s="305"/>
      <c r="I99" s="306" t="s">
        <v>470</v>
      </c>
      <c r="J99" s="306" t="s">
        <v>497</v>
      </c>
      <c r="K99" s="203"/>
    </row>
    <row r="100" spans="1:11" s="18" customFormat="1" ht="216.75">
      <c r="A100" s="175" t="s">
        <v>28</v>
      </c>
      <c r="B100" s="175" t="s">
        <v>65</v>
      </c>
      <c r="C100" s="175" t="s">
        <v>28</v>
      </c>
      <c r="D100" s="175"/>
      <c r="E100" s="224" t="s">
        <v>233</v>
      </c>
      <c r="F100" s="228" t="s">
        <v>140</v>
      </c>
      <c r="G100" s="225">
        <v>2019</v>
      </c>
      <c r="H100" s="225"/>
      <c r="I100" s="231" t="s">
        <v>234</v>
      </c>
      <c r="J100" s="226"/>
      <c r="K100" s="211"/>
    </row>
    <row r="101" spans="1:11" ht="242.25">
      <c r="A101" s="175" t="s">
        <v>28</v>
      </c>
      <c r="B101" s="287" t="s">
        <v>65</v>
      </c>
      <c r="C101" s="287" t="s">
        <v>28</v>
      </c>
      <c r="D101" s="287"/>
      <c r="E101" s="288" t="s">
        <v>235</v>
      </c>
      <c r="F101" s="289" t="s">
        <v>140</v>
      </c>
      <c r="G101" s="305" t="s">
        <v>117</v>
      </c>
      <c r="H101" s="305"/>
      <c r="I101" s="301" t="s">
        <v>236</v>
      </c>
      <c r="J101" s="301" t="s">
        <v>236</v>
      </c>
      <c r="K101" s="203"/>
    </row>
    <row r="102" spans="1:11" ht="153">
      <c r="A102" s="287" t="s">
        <v>28</v>
      </c>
      <c r="B102" s="287" t="s">
        <v>65</v>
      </c>
      <c r="C102" s="287" t="s">
        <v>28</v>
      </c>
      <c r="D102" s="287"/>
      <c r="E102" s="288" t="s">
        <v>237</v>
      </c>
      <c r="F102" s="289" t="s">
        <v>140</v>
      </c>
      <c r="G102" s="305" t="s">
        <v>117</v>
      </c>
      <c r="H102" s="305"/>
      <c r="I102" s="301" t="s">
        <v>238</v>
      </c>
      <c r="J102" s="301" t="s">
        <v>238</v>
      </c>
      <c r="K102" s="203"/>
    </row>
    <row r="103" spans="1:11" ht="89.25">
      <c r="A103" s="287" t="s">
        <v>28</v>
      </c>
      <c r="B103" s="287" t="s">
        <v>65</v>
      </c>
      <c r="C103" s="287" t="s">
        <v>28</v>
      </c>
      <c r="D103" s="287"/>
      <c r="E103" s="288" t="s">
        <v>239</v>
      </c>
      <c r="F103" s="289" t="s">
        <v>140</v>
      </c>
      <c r="G103" s="305" t="s">
        <v>117</v>
      </c>
      <c r="H103" s="305"/>
      <c r="I103" s="301" t="s">
        <v>240</v>
      </c>
      <c r="J103" s="301" t="s">
        <v>617</v>
      </c>
      <c r="K103" s="203"/>
    </row>
    <row r="104" spans="1:11" ht="165.75">
      <c r="A104" s="287" t="s">
        <v>28</v>
      </c>
      <c r="B104" s="287" t="s">
        <v>65</v>
      </c>
      <c r="C104" s="287" t="s">
        <v>28</v>
      </c>
      <c r="D104" s="287"/>
      <c r="E104" s="288" t="s">
        <v>241</v>
      </c>
      <c r="F104" s="289" t="s">
        <v>140</v>
      </c>
      <c r="G104" s="305" t="s">
        <v>117</v>
      </c>
      <c r="H104" s="305"/>
      <c r="I104" s="301" t="s">
        <v>242</v>
      </c>
      <c r="J104" s="271" t="s">
        <v>490</v>
      </c>
      <c r="K104" s="203"/>
    </row>
    <row r="105" spans="1:11" ht="63.75">
      <c r="A105" s="287" t="s">
        <v>28</v>
      </c>
      <c r="B105" s="287" t="s">
        <v>65</v>
      </c>
      <c r="C105" s="287" t="s">
        <v>28</v>
      </c>
      <c r="D105" s="287"/>
      <c r="E105" s="289" t="s">
        <v>118</v>
      </c>
      <c r="F105" s="289" t="s">
        <v>50</v>
      </c>
      <c r="G105" s="305" t="s">
        <v>117</v>
      </c>
      <c r="H105" s="305"/>
      <c r="I105" s="292" t="s">
        <v>477</v>
      </c>
      <c r="J105" s="271" t="s">
        <v>501</v>
      </c>
      <c r="K105" s="203"/>
    </row>
    <row r="106" spans="1:11" ht="25.5">
      <c r="A106" s="287"/>
      <c r="B106" s="287"/>
      <c r="C106" s="287"/>
      <c r="D106" s="287"/>
      <c r="E106" s="289"/>
      <c r="F106" s="320" t="s">
        <v>243</v>
      </c>
      <c r="G106" s="304"/>
      <c r="H106" s="304"/>
      <c r="I106" s="346" t="s">
        <v>244</v>
      </c>
      <c r="J106" s="271"/>
      <c r="K106" s="203"/>
    </row>
    <row r="107" spans="1:11" ht="15">
      <c r="A107" s="303" t="s">
        <v>28</v>
      </c>
      <c r="B107" s="304">
        <v>5</v>
      </c>
      <c r="C107" s="305"/>
      <c r="D107" s="305"/>
      <c r="E107" s="304" t="s">
        <v>68</v>
      </c>
      <c r="F107" s="305"/>
      <c r="G107" s="305"/>
      <c r="H107" s="305"/>
      <c r="I107" s="295"/>
      <c r="J107" s="271"/>
      <c r="K107" s="203"/>
    </row>
    <row r="108" spans="1:11" ht="140.25">
      <c r="A108" s="302" t="s">
        <v>28</v>
      </c>
      <c r="B108" s="288">
        <v>5</v>
      </c>
      <c r="C108" s="288" t="s">
        <v>28</v>
      </c>
      <c r="D108" s="288"/>
      <c r="E108" s="288" t="s">
        <v>245</v>
      </c>
      <c r="F108" s="288" t="s">
        <v>246</v>
      </c>
      <c r="G108" s="288" t="s">
        <v>117</v>
      </c>
      <c r="H108" s="288"/>
      <c r="I108" s="301" t="s">
        <v>247</v>
      </c>
      <c r="J108" s="301" t="s">
        <v>247</v>
      </c>
      <c r="K108" s="203"/>
    </row>
    <row r="109" spans="1:11" ht="115.5" customHeight="1">
      <c r="A109" s="188" t="s">
        <v>28</v>
      </c>
      <c r="B109" s="288">
        <v>5</v>
      </c>
      <c r="C109" s="288" t="s">
        <v>28</v>
      </c>
      <c r="D109" s="288"/>
      <c r="E109" s="288" t="s">
        <v>596</v>
      </c>
      <c r="F109" s="288" t="s">
        <v>246</v>
      </c>
      <c r="G109" s="288" t="s">
        <v>117</v>
      </c>
      <c r="H109" s="288"/>
      <c r="I109" s="301" t="s">
        <v>248</v>
      </c>
      <c r="J109" s="301" t="s">
        <v>615</v>
      </c>
      <c r="K109" s="203"/>
    </row>
    <row r="110" spans="1:11" ht="127.5">
      <c r="A110" s="302" t="s">
        <v>28</v>
      </c>
      <c r="B110" s="288">
        <v>5</v>
      </c>
      <c r="C110" s="288" t="s">
        <v>28</v>
      </c>
      <c r="D110" s="288"/>
      <c r="E110" s="288" t="s">
        <v>249</v>
      </c>
      <c r="F110" s="288" t="s">
        <v>246</v>
      </c>
      <c r="G110" s="288" t="s">
        <v>117</v>
      </c>
      <c r="H110" s="288"/>
      <c r="I110" s="301" t="s">
        <v>250</v>
      </c>
      <c r="J110" s="288" t="s">
        <v>614</v>
      </c>
      <c r="K110" s="203"/>
    </row>
    <row r="111" spans="1:11" ht="25.5">
      <c r="A111" s="347"/>
      <c r="B111" s="348"/>
      <c r="C111" s="348"/>
      <c r="D111" s="348"/>
      <c r="E111" s="348"/>
      <c r="F111" s="349" t="s">
        <v>251</v>
      </c>
      <c r="G111" s="349"/>
      <c r="H111" s="349"/>
      <c r="I111" s="349" t="s">
        <v>252</v>
      </c>
      <c r="J111" s="350"/>
      <c r="K111" s="203"/>
    </row>
    <row r="112" spans="1:11" s="18" customFormat="1" ht="25.5">
      <c r="A112" s="362"/>
      <c r="B112" s="363">
        <v>6</v>
      </c>
      <c r="C112" s="363"/>
      <c r="D112" s="363"/>
      <c r="E112" s="364" t="s">
        <v>429</v>
      </c>
      <c r="F112" s="363"/>
      <c r="G112" s="363"/>
      <c r="H112" s="363"/>
      <c r="I112" s="363"/>
      <c r="J112" s="226"/>
      <c r="K112" s="211"/>
    </row>
    <row r="113" spans="1:11" s="18" customFormat="1" ht="63.75">
      <c r="A113" s="362" t="s">
        <v>28</v>
      </c>
      <c r="B113" s="224">
        <v>6</v>
      </c>
      <c r="C113" s="188">
        <v>3</v>
      </c>
      <c r="D113" s="224"/>
      <c r="E113" s="224" t="s">
        <v>253</v>
      </c>
      <c r="F113" s="224" t="s">
        <v>254</v>
      </c>
      <c r="G113" s="224">
        <v>2019</v>
      </c>
      <c r="H113" s="224"/>
      <c r="I113" s="231" t="s">
        <v>503</v>
      </c>
      <c r="J113" s="361" t="s">
        <v>600</v>
      </c>
      <c r="K113" s="211"/>
    </row>
    <row r="114" spans="1:11" s="18" customFormat="1" ht="114.75">
      <c r="A114" s="362" t="s">
        <v>28</v>
      </c>
      <c r="B114" s="224">
        <v>6</v>
      </c>
      <c r="C114" s="188" t="s">
        <v>47</v>
      </c>
      <c r="D114" s="224"/>
      <c r="E114" s="224" t="s">
        <v>256</v>
      </c>
      <c r="F114" s="224" t="s">
        <v>257</v>
      </c>
      <c r="G114" s="224">
        <v>2019</v>
      </c>
      <c r="H114" s="224"/>
      <c r="I114" s="231" t="s">
        <v>258</v>
      </c>
      <c r="J114" s="226" t="s">
        <v>601</v>
      </c>
      <c r="K114" s="211"/>
    </row>
    <row r="115" spans="1:11" s="18" customFormat="1" ht="255">
      <c r="A115" s="362" t="s">
        <v>28</v>
      </c>
      <c r="B115" s="224">
        <v>6</v>
      </c>
      <c r="C115" s="224" t="s">
        <v>47</v>
      </c>
      <c r="D115" s="224"/>
      <c r="E115" s="224" t="s">
        <v>259</v>
      </c>
      <c r="F115" s="224" t="s">
        <v>254</v>
      </c>
      <c r="G115" s="224">
        <v>2019</v>
      </c>
      <c r="H115" s="224"/>
      <c r="I115" s="231" t="s">
        <v>255</v>
      </c>
      <c r="J115" s="288" t="s">
        <v>616</v>
      </c>
      <c r="K115" s="211"/>
    </row>
    <row r="116" spans="1:11" s="18" customFormat="1" ht="255">
      <c r="A116" s="188" t="s">
        <v>28</v>
      </c>
      <c r="B116" s="224">
        <v>6</v>
      </c>
      <c r="C116" s="188" t="s">
        <v>47</v>
      </c>
      <c r="D116" s="224"/>
      <c r="E116" s="224" t="s">
        <v>260</v>
      </c>
      <c r="F116" s="224" t="s">
        <v>254</v>
      </c>
      <c r="G116" s="224">
        <v>2019</v>
      </c>
      <c r="H116" s="224"/>
      <c r="I116" s="231" t="s">
        <v>261</v>
      </c>
      <c r="J116" s="226"/>
      <c r="K116" s="211"/>
    </row>
    <row r="117" spans="1:11" s="18" customFormat="1" ht="255">
      <c r="A117" s="188" t="s">
        <v>28</v>
      </c>
      <c r="B117" s="224">
        <v>6</v>
      </c>
      <c r="C117" s="188" t="s">
        <v>28</v>
      </c>
      <c r="D117" s="224"/>
      <c r="E117" s="224" t="s">
        <v>262</v>
      </c>
      <c r="F117" s="224" t="s">
        <v>263</v>
      </c>
      <c r="G117" s="224">
        <v>2019</v>
      </c>
      <c r="H117" s="224"/>
      <c r="I117" s="231" t="s">
        <v>255</v>
      </c>
      <c r="J117" s="226" t="s">
        <v>597</v>
      </c>
      <c r="K117" s="211"/>
    </row>
    <row r="118" spans="1:11" s="18" customFormat="1" ht="63.75">
      <c r="A118" s="188" t="s">
        <v>28</v>
      </c>
      <c r="B118" s="224">
        <v>6</v>
      </c>
      <c r="C118" s="188" t="s">
        <v>28</v>
      </c>
      <c r="D118" s="224"/>
      <c r="E118" s="224" t="s">
        <v>264</v>
      </c>
      <c r="F118" s="224" t="s">
        <v>254</v>
      </c>
      <c r="G118" s="224"/>
      <c r="H118" s="224"/>
      <c r="I118" s="231" t="s">
        <v>265</v>
      </c>
      <c r="J118" s="226"/>
      <c r="K118" s="211"/>
    </row>
    <row r="119" spans="1:11" s="18" customFormat="1" ht="63.75">
      <c r="A119" s="188" t="s">
        <v>28</v>
      </c>
      <c r="B119" s="224">
        <v>6</v>
      </c>
      <c r="C119" s="188" t="s">
        <v>28</v>
      </c>
      <c r="D119" s="224"/>
      <c r="E119" s="224" t="s">
        <v>266</v>
      </c>
      <c r="F119" s="224" t="s">
        <v>254</v>
      </c>
      <c r="G119" s="224">
        <v>2018</v>
      </c>
      <c r="H119" s="224"/>
      <c r="I119" s="226" t="s">
        <v>598</v>
      </c>
      <c r="J119" s="226" t="s">
        <v>612</v>
      </c>
      <c r="K119" s="211"/>
    </row>
    <row r="120" spans="1:11" s="18" customFormat="1" ht="165.75">
      <c r="A120" s="188" t="s">
        <v>28</v>
      </c>
      <c r="B120" s="224">
        <v>6</v>
      </c>
      <c r="C120" s="188" t="s">
        <v>47</v>
      </c>
      <c r="D120" s="224"/>
      <c r="E120" s="224" t="s">
        <v>107</v>
      </c>
      <c r="F120" s="224" t="s">
        <v>267</v>
      </c>
      <c r="G120" s="224" t="s">
        <v>599</v>
      </c>
      <c r="H120" s="224"/>
      <c r="I120" s="231" t="s">
        <v>268</v>
      </c>
      <c r="J120" s="226" t="s">
        <v>602</v>
      </c>
      <c r="K120" s="211"/>
    </row>
    <row r="121" spans="1:11" s="18" customFormat="1" ht="63.75">
      <c r="A121" s="188" t="s">
        <v>28</v>
      </c>
      <c r="B121" s="224">
        <v>6</v>
      </c>
      <c r="C121" s="188" t="s">
        <v>47</v>
      </c>
      <c r="D121" s="224"/>
      <c r="E121" s="224" t="s">
        <v>269</v>
      </c>
      <c r="F121" s="224" t="s">
        <v>270</v>
      </c>
      <c r="G121" s="224" t="s">
        <v>603</v>
      </c>
      <c r="H121" s="224"/>
      <c r="I121" s="231" t="s">
        <v>271</v>
      </c>
      <c r="J121" s="226" t="s">
        <v>611</v>
      </c>
      <c r="K121" s="211"/>
    </row>
    <row r="122" spans="1:11" s="18" customFormat="1" ht="25.5">
      <c r="A122" s="188"/>
      <c r="B122" s="224"/>
      <c r="C122" s="224"/>
      <c r="D122" s="224"/>
      <c r="E122" s="224"/>
      <c r="F122" s="365" t="s">
        <v>272</v>
      </c>
      <c r="G122" s="365"/>
      <c r="H122" s="365"/>
      <c r="I122" s="366" t="s">
        <v>504</v>
      </c>
      <c r="J122" s="226"/>
      <c r="K122" s="211"/>
    </row>
    <row r="123" spans="1:11" s="18" customFormat="1" ht="25.5">
      <c r="A123" s="188"/>
      <c r="B123" s="224"/>
      <c r="C123" s="224"/>
      <c r="D123" s="224"/>
      <c r="E123" s="224" t="s">
        <v>273</v>
      </c>
      <c r="F123" s="224"/>
      <c r="G123" s="224"/>
      <c r="H123" s="224"/>
      <c r="I123" s="366" t="s">
        <v>274</v>
      </c>
      <c r="J123" s="226"/>
      <c r="K123" s="211"/>
    </row>
    <row r="124" ht="15">
      <c r="J124" s="18"/>
    </row>
    <row r="125" ht="15">
      <c r="J125" s="18"/>
    </row>
    <row r="126" ht="15">
      <c r="J126" s="18"/>
    </row>
    <row r="127" ht="15">
      <c r="J127" s="18"/>
    </row>
    <row r="128" ht="15">
      <c r="J128" s="18"/>
    </row>
    <row r="129" ht="15">
      <c r="J129" s="18"/>
    </row>
    <row r="130" ht="15">
      <c r="J130" s="18"/>
    </row>
    <row r="131" ht="15">
      <c r="J131" s="18"/>
    </row>
    <row r="132" ht="15">
      <c r="J132" s="18"/>
    </row>
    <row r="133" ht="15">
      <c r="J133" s="18"/>
    </row>
    <row r="134" ht="15">
      <c r="J134" s="18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  <row r="157" ht="15">
      <c r="J157" s="18"/>
    </row>
    <row r="158" ht="15">
      <c r="J158" s="18"/>
    </row>
    <row r="159" ht="15">
      <c r="J159" s="18"/>
    </row>
    <row r="160" ht="15">
      <c r="J160" s="18"/>
    </row>
    <row r="161" ht="15">
      <c r="J161" s="18"/>
    </row>
    <row r="162" ht="15">
      <c r="J162" s="18"/>
    </row>
    <row r="163" ht="15">
      <c r="J163" s="18"/>
    </row>
    <row r="164" ht="15">
      <c r="J164" s="18"/>
    </row>
    <row r="165" ht="15">
      <c r="J165" s="18"/>
    </row>
    <row r="166" ht="15">
      <c r="J166" s="18"/>
    </row>
    <row r="167" ht="15">
      <c r="J167" s="18"/>
    </row>
    <row r="168" ht="15">
      <c r="J168" s="18"/>
    </row>
  </sheetData>
  <sheetProtection/>
  <mergeCells count="11">
    <mergeCell ref="G6:G7"/>
    <mergeCell ref="H6:H7"/>
    <mergeCell ref="I6:I7"/>
    <mergeCell ref="J6:J7"/>
    <mergeCell ref="K6:K7"/>
    <mergeCell ref="G1:I1"/>
    <mergeCell ref="A3:I3"/>
    <mergeCell ref="A4:I4"/>
    <mergeCell ref="A6:D6"/>
    <mergeCell ref="E6:E7"/>
    <mergeCell ref="F6:F7"/>
  </mergeCells>
  <printOptions/>
  <pageMargins left="0.7086614173228347" right="0.31496062992125984" top="0.5511811023622047" bottom="0.5511811023622047" header="0.11811023622047245" footer="0.11811023622047245"/>
  <pageSetup fitToHeight="20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60" zoomScalePageLayoutView="0" workbookViewId="0" topLeftCell="A1">
      <selection activeCell="H14" sqref="H1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5.421875" style="0" customWidth="1"/>
    <col min="4" max="4" width="22.28125" style="0" customWidth="1"/>
    <col min="5" max="5" width="38.8515625" style="0" customWidth="1"/>
    <col min="6" max="6" width="9.28125" style="0" customWidth="1"/>
    <col min="7" max="7" width="10.7109375" style="0" customWidth="1"/>
    <col min="8" max="8" width="11.8515625" style="0" customWidth="1"/>
    <col min="9" max="9" width="10.8515625" style="0" customWidth="1"/>
    <col min="10" max="10" width="11.57421875" style="0" customWidth="1"/>
    <col min="11" max="11" width="11.140625" style="0" customWidth="1"/>
    <col min="12" max="12" width="15.00390625" style="0" customWidth="1"/>
    <col min="13" max="13" width="12.140625" style="0" customWidth="1"/>
  </cols>
  <sheetData>
    <row r="1" spans="1:11" s="3" customFormat="1" ht="15.75">
      <c r="A1" s="561"/>
      <c r="B1" s="561"/>
      <c r="C1" s="561"/>
      <c r="D1" s="561"/>
      <c r="E1" s="561"/>
      <c r="F1" s="15"/>
      <c r="G1" s="15"/>
      <c r="H1" s="15"/>
      <c r="I1" s="15"/>
      <c r="J1" s="15"/>
      <c r="K1" s="16"/>
    </row>
    <row r="2" spans="1:11" s="3" customFormat="1" ht="15.75" customHeight="1">
      <c r="A2" s="565" t="s">
        <v>404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</row>
    <row r="3" spans="1:11" s="3" customFormat="1" ht="15.75">
      <c r="A3" s="564" t="s">
        <v>538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pans="1:11" ht="56.25" customHeight="1">
      <c r="A4" s="567" t="s">
        <v>0</v>
      </c>
      <c r="B4" s="567"/>
      <c r="C4" s="567" t="s">
        <v>5</v>
      </c>
      <c r="D4" s="567" t="s">
        <v>6</v>
      </c>
      <c r="E4" s="567" t="s">
        <v>7</v>
      </c>
      <c r="F4" s="567" t="s">
        <v>8</v>
      </c>
      <c r="G4" s="567" t="s">
        <v>405</v>
      </c>
      <c r="H4" s="567" t="s">
        <v>406</v>
      </c>
      <c r="I4" s="567" t="s">
        <v>30</v>
      </c>
      <c r="J4" s="567" t="s">
        <v>407</v>
      </c>
      <c r="K4" s="567" t="s">
        <v>408</v>
      </c>
    </row>
    <row r="5" spans="1:11" ht="48.75" customHeight="1">
      <c r="A5" s="4" t="s">
        <v>3</v>
      </c>
      <c r="B5" s="4" t="s">
        <v>4</v>
      </c>
      <c r="C5" s="569"/>
      <c r="D5" s="568" t="s">
        <v>2</v>
      </c>
      <c r="E5" s="568" t="s">
        <v>1</v>
      </c>
      <c r="F5" s="568"/>
      <c r="G5" s="568"/>
      <c r="H5" s="568"/>
      <c r="I5" s="568"/>
      <c r="J5" s="568"/>
      <c r="K5" s="568"/>
    </row>
    <row r="6" spans="1:11" ht="21" customHeight="1">
      <c r="A6" s="4">
        <v>1</v>
      </c>
      <c r="B6" s="4">
        <v>2</v>
      </c>
      <c r="C6" s="148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s="6" customFormat="1" ht="15" customHeight="1">
      <c r="A7" s="5" t="s">
        <v>28</v>
      </c>
      <c r="B7" s="5" t="s">
        <v>27</v>
      </c>
      <c r="C7" s="5"/>
      <c r="D7" s="570" t="s">
        <v>42</v>
      </c>
      <c r="E7" s="571"/>
      <c r="F7" s="571"/>
      <c r="G7" s="571"/>
      <c r="H7" s="571"/>
      <c r="I7" s="571"/>
      <c r="J7" s="571"/>
      <c r="K7" s="572"/>
    </row>
    <row r="8" spans="1:14" ht="27.75" customHeight="1">
      <c r="A8" s="562" t="s">
        <v>28</v>
      </c>
      <c r="B8" s="562" t="s">
        <v>27</v>
      </c>
      <c r="C8" s="562" t="s">
        <v>37</v>
      </c>
      <c r="D8" s="579" t="s">
        <v>418</v>
      </c>
      <c r="E8" s="149" t="s">
        <v>38</v>
      </c>
      <c r="F8" s="50" t="s">
        <v>39</v>
      </c>
      <c r="G8" s="409">
        <v>6267</v>
      </c>
      <c r="H8" s="409">
        <v>6247</v>
      </c>
      <c r="I8" s="409">
        <v>6230</v>
      </c>
      <c r="J8" s="51">
        <f>I8/G8*100</f>
        <v>99.40960587202808</v>
      </c>
      <c r="K8" s="51">
        <f>I8/H8*100</f>
        <v>99.7278693773011</v>
      </c>
      <c r="L8" s="410"/>
      <c r="M8" s="410"/>
      <c r="N8" s="410"/>
    </row>
    <row r="9" spans="1:14" ht="28.5" customHeight="1">
      <c r="A9" s="563"/>
      <c r="B9" s="563" t="s">
        <v>27</v>
      </c>
      <c r="C9" s="563"/>
      <c r="D9" s="579" t="s">
        <v>40</v>
      </c>
      <c r="E9" s="149" t="s">
        <v>41</v>
      </c>
      <c r="F9" s="50" t="s">
        <v>9</v>
      </c>
      <c r="G9" s="51">
        <v>496095.2</v>
      </c>
      <c r="H9" s="51">
        <v>558650.7</v>
      </c>
      <c r="I9" s="51">
        <v>284106.9</v>
      </c>
      <c r="J9" s="51">
        <f>I9/G9*100</f>
        <v>57.26862505422346</v>
      </c>
      <c r="K9" s="51">
        <f>I9/H9*100</f>
        <v>50.8559105000674</v>
      </c>
      <c r="L9" s="411"/>
      <c r="M9" s="412"/>
      <c r="N9" s="412"/>
    </row>
    <row r="10" spans="1:11" ht="15" customHeight="1">
      <c r="A10" s="5" t="s">
        <v>28</v>
      </c>
      <c r="B10" s="5" t="s">
        <v>45</v>
      </c>
      <c r="C10" s="5"/>
      <c r="D10" s="570" t="s">
        <v>54</v>
      </c>
      <c r="E10" s="571"/>
      <c r="F10" s="571"/>
      <c r="G10" s="571"/>
      <c r="H10" s="571"/>
      <c r="I10" s="571"/>
      <c r="J10" s="571"/>
      <c r="K10" s="571"/>
    </row>
    <row r="11" spans="1:11" ht="43.5" customHeight="1">
      <c r="A11" s="575" t="s">
        <v>28</v>
      </c>
      <c r="B11" s="575" t="s">
        <v>45</v>
      </c>
      <c r="C11" s="575" t="s">
        <v>37</v>
      </c>
      <c r="D11" s="573" t="s">
        <v>409</v>
      </c>
      <c r="E11" s="24" t="s">
        <v>55</v>
      </c>
      <c r="F11" s="25" t="s">
        <v>56</v>
      </c>
      <c r="G11" s="26">
        <v>5121</v>
      </c>
      <c r="H11" s="26">
        <v>5121</v>
      </c>
      <c r="I11" s="26">
        <v>5121</v>
      </c>
      <c r="J11" s="27">
        <f>H11/G11*100</f>
        <v>100</v>
      </c>
      <c r="K11" s="27">
        <f>I11/H11*100</f>
        <v>100</v>
      </c>
    </row>
    <row r="12" spans="1:11" ht="22.5" customHeight="1">
      <c r="A12" s="578"/>
      <c r="B12" s="578"/>
      <c r="C12" s="578"/>
      <c r="D12" s="574"/>
      <c r="E12" s="28" t="s">
        <v>57</v>
      </c>
      <c r="F12" s="29" t="s">
        <v>9</v>
      </c>
      <c r="G12" s="150">
        <v>186598</v>
      </c>
      <c r="H12" s="150">
        <v>223226</v>
      </c>
      <c r="I12" s="27">
        <v>112820</v>
      </c>
      <c r="J12" s="27">
        <f>I12/G12*100</f>
        <v>60.461526918830856</v>
      </c>
      <c r="K12" s="27">
        <f>I12/H12*100</f>
        <v>50.540707623663906</v>
      </c>
    </row>
    <row r="13" spans="1:13" ht="15">
      <c r="A13" s="578"/>
      <c r="B13" s="578"/>
      <c r="C13" s="578"/>
      <c r="D13" s="573" t="s">
        <v>410</v>
      </c>
      <c r="E13" s="24" t="s">
        <v>55</v>
      </c>
      <c r="F13" s="25" t="s">
        <v>56</v>
      </c>
      <c r="G13" s="26">
        <v>5168</v>
      </c>
      <c r="H13" s="26">
        <v>5168</v>
      </c>
      <c r="I13" s="26">
        <v>5168</v>
      </c>
      <c r="J13" s="27">
        <f>I13/G13*100</f>
        <v>100</v>
      </c>
      <c r="K13" s="27">
        <f>I13/H13*100</f>
        <v>100</v>
      </c>
      <c r="M13" t="s">
        <v>53</v>
      </c>
    </row>
    <row r="14" spans="1:11" ht="33.75" customHeight="1">
      <c r="A14" s="578"/>
      <c r="B14" s="578"/>
      <c r="C14" s="578"/>
      <c r="D14" s="574"/>
      <c r="E14" s="28" t="s">
        <v>57</v>
      </c>
      <c r="F14" s="29" t="s">
        <v>9</v>
      </c>
      <c r="G14" s="27">
        <v>188310.6</v>
      </c>
      <c r="H14" s="27">
        <v>225275</v>
      </c>
      <c r="I14" s="27">
        <v>113856</v>
      </c>
      <c r="J14" s="27">
        <f>I14/G14*100</f>
        <v>60.46181149653817</v>
      </c>
      <c r="K14" s="27">
        <f>I14/H14*100</f>
        <v>50.54089446232383</v>
      </c>
    </row>
    <row r="15" spans="1:11" ht="15">
      <c r="A15" s="578"/>
      <c r="B15" s="578"/>
      <c r="C15" s="578"/>
      <c r="D15" s="573" t="s">
        <v>411</v>
      </c>
      <c r="E15" s="24" t="s">
        <v>55</v>
      </c>
      <c r="F15" s="25" t="s">
        <v>56</v>
      </c>
      <c r="G15" s="26">
        <v>899</v>
      </c>
      <c r="H15" s="26">
        <v>899</v>
      </c>
      <c r="I15" s="26">
        <v>899</v>
      </c>
      <c r="J15" s="27">
        <f>I15/G15*100</f>
        <v>100</v>
      </c>
      <c r="K15" s="27">
        <f>I15/H15*100</f>
        <v>100</v>
      </c>
    </row>
    <row r="16" spans="1:11" ht="30" customHeight="1">
      <c r="A16" s="576"/>
      <c r="B16" s="576"/>
      <c r="C16" s="576"/>
      <c r="D16" s="574"/>
      <c r="E16" s="28" t="s">
        <v>57</v>
      </c>
      <c r="F16" s="29" t="s">
        <v>9</v>
      </c>
      <c r="G16" s="7">
        <v>32757.6</v>
      </c>
      <c r="H16" s="7">
        <v>39188.2</v>
      </c>
      <c r="I16" s="7">
        <v>19806.2</v>
      </c>
      <c r="J16" s="27">
        <f>I16/G16*100</f>
        <v>60.46291547610326</v>
      </c>
      <c r="K16" s="27">
        <f>I16/H16*100</f>
        <v>50.541234351156724</v>
      </c>
    </row>
    <row r="17" spans="1:11" ht="15">
      <c r="A17" s="5" t="s">
        <v>28</v>
      </c>
      <c r="B17" s="5" t="s">
        <v>26</v>
      </c>
      <c r="C17" s="5"/>
      <c r="D17" s="570" t="s">
        <v>58</v>
      </c>
      <c r="E17" s="571"/>
      <c r="F17" s="571"/>
      <c r="G17" s="571"/>
      <c r="H17" s="571"/>
      <c r="I17" s="571"/>
      <c r="J17" s="571"/>
      <c r="K17" s="571"/>
    </row>
    <row r="18" spans="1:11" ht="15">
      <c r="A18" s="575" t="s">
        <v>28</v>
      </c>
      <c r="B18" s="575" t="s">
        <v>26</v>
      </c>
      <c r="C18" s="575" t="s">
        <v>59</v>
      </c>
      <c r="D18" s="574" t="s">
        <v>60</v>
      </c>
      <c r="E18" s="189" t="s">
        <v>61</v>
      </c>
      <c r="F18" s="190" t="s">
        <v>56</v>
      </c>
      <c r="G18" s="191">
        <v>1010</v>
      </c>
      <c r="H18" s="191">
        <v>1010</v>
      </c>
      <c r="I18" s="191">
        <v>1008</v>
      </c>
      <c r="J18" s="152">
        <f aca="true" t="shared" si="0" ref="J18:J23">I18/G18*100</f>
        <v>99.8019801980198</v>
      </c>
      <c r="K18" s="152">
        <f aca="true" t="shared" si="1" ref="K18:K23">I18/H18*100</f>
        <v>99.8019801980198</v>
      </c>
    </row>
    <row r="19" spans="1:11" ht="34.5" customHeight="1">
      <c r="A19" s="576"/>
      <c r="B19" s="576"/>
      <c r="C19" s="576"/>
      <c r="D19" s="577"/>
      <c r="E19" s="28" t="s">
        <v>57</v>
      </c>
      <c r="F19" s="29" t="s">
        <v>9</v>
      </c>
      <c r="G19" s="7">
        <v>46467.7</v>
      </c>
      <c r="H19" s="7">
        <v>46467.7</v>
      </c>
      <c r="I19" s="7">
        <v>24152.8</v>
      </c>
      <c r="J19" s="152">
        <f t="shared" si="0"/>
        <v>51.97761025400439</v>
      </c>
      <c r="K19" s="152">
        <f t="shared" si="1"/>
        <v>51.97761025400439</v>
      </c>
    </row>
    <row r="20" spans="1:11" ht="24">
      <c r="A20" s="575" t="s">
        <v>28</v>
      </c>
      <c r="B20" s="575" t="s">
        <v>26</v>
      </c>
      <c r="C20" s="575" t="s">
        <v>37</v>
      </c>
      <c r="D20" s="573" t="s">
        <v>412</v>
      </c>
      <c r="E20" s="28" t="s">
        <v>413</v>
      </c>
      <c r="F20" s="151" t="s">
        <v>414</v>
      </c>
      <c r="G20" s="17">
        <v>1792809</v>
      </c>
      <c r="H20" s="17">
        <v>1792809</v>
      </c>
      <c r="I20" s="17">
        <v>896404.5</v>
      </c>
      <c r="J20" s="152">
        <f t="shared" si="0"/>
        <v>50</v>
      </c>
      <c r="K20" s="152">
        <f t="shared" si="1"/>
        <v>50</v>
      </c>
    </row>
    <row r="21" spans="1:11" ht="24">
      <c r="A21" s="576"/>
      <c r="B21" s="576"/>
      <c r="C21" s="576"/>
      <c r="D21" s="577"/>
      <c r="E21" s="28" t="s">
        <v>57</v>
      </c>
      <c r="F21" s="29" t="s">
        <v>9</v>
      </c>
      <c r="G21" s="7">
        <v>63815.6</v>
      </c>
      <c r="H21" s="7">
        <v>62334.8</v>
      </c>
      <c r="I21" s="7">
        <v>33148.3</v>
      </c>
      <c r="J21" s="152">
        <f t="shared" si="0"/>
        <v>51.94388206018592</v>
      </c>
      <c r="K21" s="152">
        <f t="shared" si="1"/>
        <v>53.17783966580466</v>
      </c>
    </row>
    <row r="22" spans="1:11" ht="24">
      <c r="A22" s="575" t="s">
        <v>28</v>
      </c>
      <c r="B22" s="575" t="s">
        <v>26</v>
      </c>
      <c r="C22" s="575" t="s">
        <v>37</v>
      </c>
      <c r="D22" s="573" t="s">
        <v>415</v>
      </c>
      <c r="E22" s="28" t="s">
        <v>413</v>
      </c>
      <c r="F22" s="151" t="s">
        <v>414</v>
      </c>
      <c r="G22" s="17">
        <v>188136</v>
      </c>
      <c r="H22" s="17">
        <v>188136</v>
      </c>
      <c r="I22" s="17">
        <v>94068</v>
      </c>
      <c r="J22" s="152">
        <f t="shared" si="0"/>
        <v>50</v>
      </c>
      <c r="K22" s="152">
        <f t="shared" si="1"/>
        <v>50</v>
      </c>
    </row>
    <row r="23" spans="1:11" ht="24">
      <c r="A23" s="576"/>
      <c r="B23" s="576"/>
      <c r="C23" s="576"/>
      <c r="D23" s="577"/>
      <c r="E23" s="28" t="s">
        <v>57</v>
      </c>
      <c r="F23" s="29" t="s">
        <v>9</v>
      </c>
      <c r="G23" s="7">
        <v>6678.8</v>
      </c>
      <c r="H23" s="7">
        <v>6528.3</v>
      </c>
      <c r="I23" s="7">
        <v>3264</v>
      </c>
      <c r="J23" s="152">
        <f t="shared" si="0"/>
        <v>48.87105468048152</v>
      </c>
      <c r="K23" s="152">
        <f t="shared" si="1"/>
        <v>49.997702311474654</v>
      </c>
    </row>
    <row r="24" spans="1:11" ht="15">
      <c r="A24" s="5" t="s">
        <v>28</v>
      </c>
      <c r="B24" s="5" t="s">
        <v>104</v>
      </c>
      <c r="C24" s="5"/>
      <c r="D24" s="570" t="s">
        <v>384</v>
      </c>
      <c r="E24" s="571"/>
      <c r="F24" s="571"/>
      <c r="G24" s="571"/>
      <c r="H24" s="571"/>
      <c r="I24" s="571"/>
      <c r="J24" s="571"/>
      <c r="K24" s="571"/>
    </row>
    <row r="25" spans="1:11" ht="15">
      <c r="A25" s="575" t="s">
        <v>28</v>
      </c>
      <c r="B25" s="575" t="s">
        <v>104</v>
      </c>
      <c r="C25" s="575" t="s">
        <v>37</v>
      </c>
      <c r="D25" s="574" t="s">
        <v>416</v>
      </c>
      <c r="E25" s="24" t="s">
        <v>417</v>
      </c>
      <c r="F25" s="25" t="s">
        <v>56</v>
      </c>
      <c r="G25" s="26">
        <v>10</v>
      </c>
      <c r="H25" s="26">
        <v>10</v>
      </c>
      <c r="I25" s="26">
        <v>10</v>
      </c>
      <c r="J25" s="27">
        <f>I25/G25*100</f>
        <v>100</v>
      </c>
      <c r="K25" s="27">
        <f>I25/H25*100</f>
        <v>100</v>
      </c>
    </row>
    <row r="26" spans="1:11" ht="24">
      <c r="A26" s="576"/>
      <c r="B26" s="576"/>
      <c r="C26" s="576"/>
      <c r="D26" s="577"/>
      <c r="E26" s="28" t="s">
        <v>62</v>
      </c>
      <c r="F26" s="29" t="s">
        <v>9</v>
      </c>
      <c r="G26" s="7">
        <v>3865.1</v>
      </c>
      <c r="H26" s="7">
        <v>3865.1</v>
      </c>
      <c r="I26" s="7">
        <v>3001.1</v>
      </c>
      <c r="J26" s="27">
        <f>I26/G26*100</f>
        <v>77.64611523634576</v>
      </c>
      <c r="K26" s="27">
        <f>I26/H26*100</f>
        <v>77.64611523634576</v>
      </c>
    </row>
  </sheetData>
  <sheetProtection/>
  <mergeCells count="43">
    <mergeCell ref="A25:A26"/>
    <mergeCell ref="B25:B26"/>
    <mergeCell ref="C25:C26"/>
    <mergeCell ref="D25:D26"/>
    <mergeCell ref="A20:A21"/>
    <mergeCell ref="B22:B23"/>
    <mergeCell ref="C22:C23"/>
    <mergeCell ref="B18:B19"/>
    <mergeCell ref="A22:A23"/>
    <mergeCell ref="D17:K17"/>
    <mergeCell ref="D24:K24"/>
    <mergeCell ref="A11:A16"/>
    <mergeCell ref="B11:B16"/>
    <mergeCell ref="I4:I5"/>
    <mergeCell ref="D22:D23"/>
    <mergeCell ref="H4:H5"/>
    <mergeCell ref="A4:B4"/>
    <mergeCell ref="D8:D9"/>
    <mergeCell ref="B20:B21"/>
    <mergeCell ref="C20:C21"/>
    <mergeCell ref="D20:D21"/>
    <mergeCell ref="A8:A9"/>
    <mergeCell ref="A18:A19"/>
    <mergeCell ref="G4:G5"/>
    <mergeCell ref="D11:D12"/>
    <mergeCell ref="D13:D14"/>
    <mergeCell ref="C18:C19"/>
    <mergeCell ref="D18:D19"/>
    <mergeCell ref="D10:K10"/>
    <mergeCell ref="K4:K5"/>
    <mergeCell ref="C11:C16"/>
    <mergeCell ref="D4:D5"/>
    <mergeCell ref="D15:D16"/>
    <mergeCell ref="A1:E1"/>
    <mergeCell ref="C8:C9"/>
    <mergeCell ref="A3:K3"/>
    <mergeCell ref="A2:K2"/>
    <mergeCell ref="E4:E5"/>
    <mergeCell ref="F4:F5"/>
    <mergeCell ref="C4:C5"/>
    <mergeCell ref="D7:K7"/>
    <mergeCell ref="B8:B9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60" zoomScalePageLayoutView="0" workbookViewId="0" topLeftCell="A1">
      <pane ySplit="5" topLeftCell="A69" activePane="bottomLeft" state="frozen"/>
      <selection pane="topLeft" activeCell="A1" sqref="A1"/>
      <selection pane="bottomLeft" activeCell="P75" sqref="P75"/>
    </sheetView>
  </sheetViews>
  <sheetFormatPr defaultColWidth="9.140625" defaultRowHeight="15"/>
  <cols>
    <col min="1" max="1" width="4.57421875" style="0" customWidth="1"/>
    <col min="2" max="2" width="4.421875" style="0" customWidth="1"/>
    <col min="3" max="3" width="3.421875" style="0" customWidth="1"/>
    <col min="4" max="4" width="37.00390625" style="0" customWidth="1"/>
    <col min="5" max="5" width="10.57421875" style="0" customWidth="1"/>
    <col min="6" max="6" width="37.00390625" style="0" hidden="1" customWidth="1"/>
    <col min="7" max="7" width="10.57421875" style="444" customWidth="1"/>
    <col min="8" max="8" width="10.421875" style="18" customWidth="1"/>
    <col min="9" max="9" width="10.57421875" style="18" customWidth="1"/>
    <col min="10" max="10" width="11.421875" style="0" customWidth="1"/>
    <col min="11" max="11" width="11.28125" style="0" customWidth="1"/>
    <col min="12" max="12" width="24.57421875" style="18" customWidth="1"/>
    <col min="13" max="13" width="10.57421875" style="0" hidden="1" customWidth="1"/>
  </cols>
  <sheetData>
    <row r="1" spans="1:13" ht="15">
      <c r="A1" s="91"/>
      <c r="B1" s="1"/>
      <c r="C1" s="1"/>
      <c r="D1" s="1"/>
      <c r="E1" s="1"/>
      <c r="F1" s="1"/>
      <c r="G1" s="437"/>
      <c r="H1" s="1"/>
      <c r="I1" s="1"/>
      <c r="J1" s="1"/>
      <c r="K1" s="1"/>
      <c r="L1" s="1"/>
      <c r="M1" s="1"/>
    </row>
    <row r="2" spans="1:12" ht="15.75">
      <c r="A2" s="605" t="s">
        <v>276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</row>
    <row r="3" spans="1:13" ht="26.25" customHeight="1">
      <c r="A3" s="606" t="s">
        <v>0</v>
      </c>
      <c r="B3" s="606"/>
      <c r="C3" s="593" t="s">
        <v>277</v>
      </c>
      <c r="D3" s="593" t="s">
        <v>278</v>
      </c>
      <c r="E3" s="593" t="s">
        <v>279</v>
      </c>
      <c r="F3" s="607" t="s">
        <v>280</v>
      </c>
      <c r="G3" s="593" t="s">
        <v>281</v>
      </c>
      <c r="H3" s="593"/>
      <c r="I3" s="593"/>
      <c r="J3" s="593" t="s">
        <v>282</v>
      </c>
      <c r="K3" s="593" t="s">
        <v>424</v>
      </c>
      <c r="L3" s="593" t="s">
        <v>283</v>
      </c>
      <c r="M3" s="97"/>
    </row>
    <row r="4" spans="1:13" ht="30" customHeight="1">
      <c r="A4" s="606"/>
      <c r="B4" s="606"/>
      <c r="C4" s="593"/>
      <c r="D4" s="593"/>
      <c r="E4" s="593"/>
      <c r="F4" s="608"/>
      <c r="G4" s="593" t="s">
        <v>284</v>
      </c>
      <c r="H4" s="593" t="s">
        <v>285</v>
      </c>
      <c r="I4" s="595" t="s">
        <v>286</v>
      </c>
      <c r="J4" s="593"/>
      <c r="K4" s="593"/>
      <c r="L4" s="593"/>
      <c r="M4" s="97"/>
    </row>
    <row r="5" spans="1:13" ht="37.5" customHeight="1">
      <c r="A5" s="93" t="s">
        <v>3</v>
      </c>
      <c r="B5" s="93" t="s">
        <v>4</v>
      </c>
      <c r="C5" s="594"/>
      <c r="D5" s="594"/>
      <c r="E5" s="594"/>
      <c r="F5" s="608"/>
      <c r="G5" s="594"/>
      <c r="H5" s="594"/>
      <c r="I5" s="596"/>
      <c r="J5" s="594"/>
      <c r="K5" s="594"/>
      <c r="L5" s="594"/>
      <c r="M5" s="97"/>
    </row>
    <row r="6" spans="1:13" ht="19.5" customHeight="1">
      <c r="A6" s="93">
        <v>1</v>
      </c>
      <c r="B6" s="93">
        <v>2</v>
      </c>
      <c r="C6" s="92">
        <v>3</v>
      </c>
      <c r="D6" s="92">
        <v>4</v>
      </c>
      <c r="E6" s="92">
        <v>5</v>
      </c>
      <c r="F6" s="92"/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7"/>
    </row>
    <row r="7" spans="1:13" ht="19.5" customHeight="1">
      <c r="A7" s="161" t="s">
        <v>28</v>
      </c>
      <c r="B7" s="162"/>
      <c r="C7" s="163"/>
      <c r="D7" s="597" t="s">
        <v>428</v>
      </c>
      <c r="E7" s="598"/>
      <c r="F7" s="598"/>
      <c r="G7" s="598"/>
      <c r="H7" s="598"/>
      <c r="I7" s="598"/>
      <c r="J7" s="598"/>
      <c r="K7" s="598"/>
      <c r="L7" s="599"/>
      <c r="M7" s="97"/>
    </row>
    <row r="8" spans="1:13" ht="15">
      <c r="A8" s="158" t="s">
        <v>28</v>
      </c>
      <c r="B8" s="158" t="s">
        <v>27</v>
      </c>
      <c r="C8" s="159"/>
      <c r="D8" s="600" t="s">
        <v>42</v>
      </c>
      <c r="E8" s="601"/>
      <c r="F8" s="601"/>
      <c r="G8" s="601"/>
      <c r="H8" s="601"/>
      <c r="I8" s="601"/>
      <c r="J8" s="601"/>
      <c r="K8" s="601"/>
      <c r="L8" s="601"/>
      <c r="M8" s="160"/>
    </row>
    <row r="9" spans="1:13" ht="93.75" customHeight="1">
      <c r="A9" s="204" t="s">
        <v>28</v>
      </c>
      <c r="B9" s="204" t="s">
        <v>27</v>
      </c>
      <c r="C9" s="93">
        <v>1</v>
      </c>
      <c r="D9" s="205" t="s">
        <v>287</v>
      </c>
      <c r="E9" s="195" t="s">
        <v>288</v>
      </c>
      <c r="F9" s="195" t="s">
        <v>288</v>
      </c>
      <c r="G9" s="206">
        <v>79</v>
      </c>
      <c r="H9" s="206">
        <v>77.8</v>
      </c>
      <c r="I9" s="206">
        <v>88.5</v>
      </c>
      <c r="J9" s="242">
        <f>I9/H9*100</f>
        <v>113.75321336760926</v>
      </c>
      <c r="K9" s="242">
        <f>I9/G9*100</f>
        <v>112.0253164556962</v>
      </c>
      <c r="L9" s="418" t="s">
        <v>567</v>
      </c>
      <c r="M9" s="165"/>
    </row>
    <row r="10" spans="1:13" ht="46.5" customHeight="1">
      <c r="A10" s="204" t="s">
        <v>28</v>
      </c>
      <c r="B10" s="204" t="s">
        <v>27</v>
      </c>
      <c r="C10" s="93">
        <v>2</v>
      </c>
      <c r="D10" s="205" t="s">
        <v>289</v>
      </c>
      <c r="E10" s="195" t="s">
        <v>288</v>
      </c>
      <c r="F10" s="195" t="s">
        <v>288</v>
      </c>
      <c r="G10" s="206">
        <v>20.5</v>
      </c>
      <c r="H10" s="206">
        <v>19.1</v>
      </c>
      <c r="I10" s="206">
        <v>20.5</v>
      </c>
      <c r="J10" s="242">
        <f aca="true" t="shared" si="0" ref="J10:J23">I10/H10*100</f>
        <v>107.32984293193716</v>
      </c>
      <c r="K10" s="242">
        <f aca="true" t="shared" si="1" ref="K10:K23">I10/G10*100</f>
        <v>100</v>
      </c>
      <c r="L10" s="418" t="s">
        <v>568</v>
      </c>
      <c r="M10" s="165"/>
    </row>
    <row r="11" spans="1:13" ht="78.75">
      <c r="A11" s="204" t="s">
        <v>28</v>
      </c>
      <c r="B11" s="204" t="s">
        <v>27</v>
      </c>
      <c r="C11" s="93">
        <v>3</v>
      </c>
      <c r="D11" s="208" t="s">
        <v>290</v>
      </c>
      <c r="E11" s="195" t="s">
        <v>288</v>
      </c>
      <c r="F11" s="195" t="s">
        <v>288</v>
      </c>
      <c r="G11" s="206">
        <v>100</v>
      </c>
      <c r="H11" s="206">
        <v>100</v>
      </c>
      <c r="I11" s="206">
        <v>100</v>
      </c>
      <c r="J11" s="242">
        <f t="shared" si="0"/>
        <v>100</v>
      </c>
      <c r="K11" s="242">
        <f t="shared" si="1"/>
        <v>100</v>
      </c>
      <c r="L11" s="209" t="s">
        <v>479</v>
      </c>
      <c r="M11" s="165"/>
    </row>
    <row r="12" spans="1:13" ht="78.75">
      <c r="A12" s="204" t="s">
        <v>28</v>
      </c>
      <c r="B12" s="204" t="s">
        <v>27</v>
      </c>
      <c r="C12" s="93">
        <v>4</v>
      </c>
      <c r="D12" s="208" t="s">
        <v>291</v>
      </c>
      <c r="E12" s="195" t="s">
        <v>288</v>
      </c>
      <c r="F12" s="195" t="s">
        <v>288</v>
      </c>
      <c r="G12" s="206">
        <v>100</v>
      </c>
      <c r="H12" s="206">
        <v>100</v>
      </c>
      <c r="I12" s="206">
        <v>100</v>
      </c>
      <c r="J12" s="242">
        <f t="shared" si="0"/>
        <v>100</v>
      </c>
      <c r="K12" s="242">
        <f t="shared" si="1"/>
        <v>100</v>
      </c>
      <c r="L12" s="209" t="s">
        <v>479</v>
      </c>
      <c r="M12" s="165"/>
    </row>
    <row r="13" spans="1:13" ht="33.75">
      <c r="A13" s="204" t="s">
        <v>28</v>
      </c>
      <c r="B13" s="204" t="s">
        <v>27</v>
      </c>
      <c r="C13" s="93">
        <v>5</v>
      </c>
      <c r="D13" s="205" t="s">
        <v>292</v>
      </c>
      <c r="E13" s="195" t="s">
        <v>288</v>
      </c>
      <c r="F13" s="195" t="s">
        <v>288</v>
      </c>
      <c r="G13" s="443">
        <v>0.75</v>
      </c>
      <c r="H13" s="427">
        <v>0.8</v>
      </c>
      <c r="I13" s="443">
        <v>0.75</v>
      </c>
      <c r="J13" s="242">
        <f t="shared" si="0"/>
        <v>93.75</v>
      </c>
      <c r="K13" s="242">
        <f t="shared" si="1"/>
        <v>100</v>
      </c>
      <c r="L13" s="209" t="s">
        <v>479</v>
      </c>
      <c r="M13" s="165"/>
    </row>
    <row r="14" spans="1:13" ht="78.75">
      <c r="A14" s="204" t="s">
        <v>28</v>
      </c>
      <c r="B14" s="204" t="s">
        <v>27</v>
      </c>
      <c r="C14" s="93">
        <v>6</v>
      </c>
      <c r="D14" s="208" t="s">
        <v>293</v>
      </c>
      <c r="E14" s="195" t="s">
        <v>288</v>
      </c>
      <c r="F14" s="195" t="s">
        <v>288</v>
      </c>
      <c r="G14" s="206">
        <v>100</v>
      </c>
      <c r="H14" s="206">
        <v>100</v>
      </c>
      <c r="I14" s="206">
        <v>100</v>
      </c>
      <c r="J14" s="242">
        <f t="shared" si="0"/>
        <v>100</v>
      </c>
      <c r="K14" s="242">
        <f t="shared" si="1"/>
        <v>100</v>
      </c>
      <c r="L14" s="209" t="s">
        <v>479</v>
      </c>
      <c r="M14" s="165"/>
    </row>
    <row r="15" spans="1:13" ht="67.5">
      <c r="A15" s="204" t="s">
        <v>28</v>
      </c>
      <c r="B15" s="204" t="s">
        <v>27</v>
      </c>
      <c r="C15" s="93">
        <v>7</v>
      </c>
      <c r="D15" s="205" t="s">
        <v>294</v>
      </c>
      <c r="E15" s="195" t="s">
        <v>288</v>
      </c>
      <c r="F15" s="195" t="s">
        <v>288</v>
      </c>
      <c r="G15" s="206">
        <v>0</v>
      </c>
      <c r="H15" s="428">
        <v>0</v>
      </c>
      <c r="I15" s="206">
        <v>0</v>
      </c>
      <c r="J15" s="242">
        <v>0</v>
      </c>
      <c r="K15" s="242">
        <v>0</v>
      </c>
      <c r="L15" s="209" t="s">
        <v>479</v>
      </c>
      <c r="M15" s="165"/>
    </row>
    <row r="16" spans="1:13" ht="56.25">
      <c r="A16" s="204" t="s">
        <v>28</v>
      </c>
      <c r="B16" s="204" t="s">
        <v>27</v>
      </c>
      <c r="C16" s="93">
        <v>8</v>
      </c>
      <c r="D16" s="205" t="s">
        <v>295</v>
      </c>
      <c r="E16" s="195" t="s">
        <v>296</v>
      </c>
      <c r="F16" s="195" t="s">
        <v>296</v>
      </c>
      <c r="G16" s="442">
        <v>19134.2</v>
      </c>
      <c r="H16" s="442">
        <v>18463</v>
      </c>
      <c r="I16" s="442">
        <v>22264</v>
      </c>
      <c r="J16" s="242">
        <f t="shared" si="0"/>
        <v>120.58712018631859</v>
      </c>
      <c r="K16" s="242">
        <f t="shared" si="1"/>
        <v>116.35709880737109</v>
      </c>
      <c r="L16" s="418" t="s">
        <v>549</v>
      </c>
      <c r="M16" s="165"/>
    </row>
    <row r="17" spans="1:13" ht="33.75">
      <c r="A17" s="204" t="s">
        <v>28</v>
      </c>
      <c r="B17" s="204" t="s">
        <v>27</v>
      </c>
      <c r="C17" s="93">
        <v>9</v>
      </c>
      <c r="D17" s="205" t="s">
        <v>297</v>
      </c>
      <c r="E17" s="195" t="s">
        <v>288</v>
      </c>
      <c r="F17" s="195" t="s">
        <v>288</v>
      </c>
      <c r="G17" s="206">
        <v>98</v>
      </c>
      <c r="H17" s="206">
        <v>98</v>
      </c>
      <c r="I17" s="206">
        <v>98</v>
      </c>
      <c r="J17" s="242">
        <f t="shared" si="0"/>
        <v>100</v>
      </c>
      <c r="K17" s="242">
        <f t="shared" si="1"/>
        <v>100</v>
      </c>
      <c r="L17" s="209" t="s">
        <v>479</v>
      </c>
      <c r="M17" s="165"/>
    </row>
    <row r="18" spans="1:13" ht="90">
      <c r="A18" s="204" t="s">
        <v>28</v>
      </c>
      <c r="B18" s="204" t="s">
        <v>27</v>
      </c>
      <c r="C18" s="93">
        <v>10</v>
      </c>
      <c r="D18" s="208" t="s">
        <v>298</v>
      </c>
      <c r="E18" s="195" t="s">
        <v>288</v>
      </c>
      <c r="F18" s="195" t="s">
        <v>288</v>
      </c>
      <c r="G18" s="206">
        <v>77</v>
      </c>
      <c r="H18" s="206">
        <v>82</v>
      </c>
      <c r="I18" s="206">
        <v>76.7</v>
      </c>
      <c r="J18" s="242">
        <f t="shared" si="0"/>
        <v>93.53658536585367</v>
      </c>
      <c r="K18" s="242">
        <f t="shared" si="1"/>
        <v>99.61038961038962</v>
      </c>
      <c r="L18" s="418" t="s">
        <v>550</v>
      </c>
      <c r="M18" s="165"/>
    </row>
    <row r="19" spans="1:13" ht="67.5">
      <c r="A19" s="204" t="s">
        <v>28</v>
      </c>
      <c r="B19" s="204" t="s">
        <v>27</v>
      </c>
      <c r="C19" s="93">
        <v>11</v>
      </c>
      <c r="D19" s="205" t="s">
        <v>299</v>
      </c>
      <c r="E19" s="195" t="s">
        <v>288</v>
      </c>
      <c r="F19" s="195" t="s">
        <v>288</v>
      </c>
      <c r="G19" s="206">
        <v>99</v>
      </c>
      <c r="H19" s="206">
        <v>100</v>
      </c>
      <c r="I19" s="206">
        <v>100</v>
      </c>
      <c r="J19" s="242">
        <f t="shared" si="0"/>
        <v>100</v>
      </c>
      <c r="K19" s="242">
        <f t="shared" si="1"/>
        <v>101.01010101010101</v>
      </c>
      <c r="L19" s="92" t="s">
        <v>479</v>
      </c>
      <c r="M19" s="165"/>
    </row>
    <row r="20" spans="1:13" ht="33.75">
      <c r="A20" s="204" t="s">
        <v>28</v>
      </c>
      <c r="B20" s="204" t="s">
        <v>27</v>
      </c>
      <c r="C20" s="93">
        <v>12</v>
      </c>
      <c r="D20" s="205" t="s">
        <v>300</v>
      </c>
      <c r="E20" s="195" t="s">
        <v>288</v>
      </c>
      <c r="F20" s="195" t="s">
        <v>288</v>
      </c>
      <c r="G20" s="206">
        <v>100</v>
      </c>
      <c r="H20" s="206">
        <v>100</v>
      </c>
      <c r="I20" s="206">
        <v>100</v>
      </c>
      <c r="J20" s="242">
        <f t="shared" si="0"/>
        <v>100</v>
      </c>
      <c r="K20" s="242">
        <f t="shared" si="1"/>
        <v>100</v>
      </c>
      <c r="L20" s="209" t="s">
        <v>479</v>
      </c>
      <c r="M20" s="165"/>
    </row>
    <row r="21" spans="1:13" ht="45">
      <c r="A21" s="204" t="s">
        <v>28</v>
      </c>
      <c r="B21" s="204" t="s">
        <v>27</v>
      </c>
      <c r="C21" s="93">
        <v>13</v>
      </c>
      <c r="D21" s="205" t="s">
        <v>301</v>
      </c>
      <c r="E21" s="195" t="s">
        <v>288</v>
      </c>
      <c r="F21" s="195" t="s">
        <v>288</v>
      </c>
      <c r="G21" s="206">
        <v>100</v>
      </c>
      <c r="H21" s="206">
        <v>100</v>
      </c>
      <c r="I21" s="206">
        <v>100</v>
      </c>
      <c r="J21" s="242">
        <f t="shared" si="0"/>
        <v>100</v>
      </c>
      <c r="K21" s="242">
        <f t="shared" si="1"/>
        <v>100</v>
      </c>
      <c r="L21" s="209" t="s">
        <v>479</v>
      </c>
      <c r="M21" s="165"/>
    </row>
    <row r="22" spans="1:13" ht="78.75">
      <c r="A22" s="204" t="s">
        <v>28</v>
      </c>
      <c r="B22" s="204" t="s">
        <v>27</v>
      </c>
      <c r="C22" s="93">
        <v>14</v>
      </c>
      <c r="D22" s="208" t="s">
        <v>302</v>
      </c>
      <c r="E22" s="195" t="s">
        <v>288</v>
      </c>
      <c r="F22" s="195" t="s">
        <v>288</v>
      </c>
      <c r="G22" s="206">
        <v>100</v>
      </c>
      <c r="H22" s="206">
        <v>100</v>
      </c>
      <c r="I22" s="206">
        <v>100</v>
      </c>
      <c r="J22" s="242">
        <f t="shared" si="0"/>
        <v>100</v>
      </c>
      <c r="K22" s="242">
        <f t="shared" si="1"/>
        <v>100</v>
      </c>
      <c r="L22" s="209" t="s">
        <v>479</v>
      </c>
      <c r="M22" s="165"/>
    </row>
    <row r="23" spans="1:13" ht="56.25">
      <c r="A23" s="204" t="s">
        <v>28</v>
      </c>
      <c r="B23" s="204" t="s">
        <v>27</v>
      </c>
      <c r="C23" s="93">
        <v>15</v>
      </c>
      <c r="D23" s="208" t="s">
        <v>303</v>
      </c>
      <c r="E23" s="195" t="s">
        <v>288</v>
      </c>
      <c r="F23" s="195" t="s">
        <v>288</v>
      </c>
      <c r="G23" s="206">
        <v>55</v>
      </c>
      <c r="H23" s="206">
        <v>75</v>
      </c>
      <c r="I23" s="206">
        <v>52</v>
      </c>
      <c r="J23" s="242">
        <f t="shared" si="0"/>
        <v>69.33333333333334</v>
      </c>
      <c r="K23" s="242">
        <f t="shared" si="1"/>
        <v>94.54545454545455</v>
      </c>
      <c r="L23" s="418" t="s">
        <v>551</v>
      </c>
      <c r="M23" s="165"/>
    </row>
    <row r="24" spans="1:13" ht="81" customHeight="1">
      <c r="A24" s="204" t="s">
        <v>28</v>
      </c>
      <c r="B24" s="204" t="s">
        <v>27</v>
      </c>
      <c r="C24" s="93">
        <v>16</v>
      </c>
      <c r="D24" s="205" t="s">
        <v>536</v>
      </c>
      <c r="E24" s="92" t="s">
        <v>288</v>
      </c>
      <c r="F24" s="93" t="s">
        <v>288</v>
      </c>
      <c r="G24" s="206">
        <v>29</v>
      </c>
      <c r="H24" s="206">
        <v>36</v>
      </c>
      <c r="I24" s="206">
        <v>42.4</v>
      </c>
      <c r="J24" s="207">
        <f>I24/H24*100</f>
        <v>117.77777777777779</v>
      </c>
      <c r="K24" s="207">
        <f>I24/G24*100</f>
        <v>146.20689655172413</v>
      </c>
      <c r="L24" s="418" t="s">
        <v>552</v>
      </c>
      <c r="M24" s="403"/>
    </row>
    <row r="25" spans="1:13" ht="19.5" customHeight="1">
      <c r="A25" s="326"/>
      <c r="B25" s="326"/>
      <c r="C25" s="326"/>
      <c r="D25" s="404" t="s">
        <v>537</v>
      </c>
      <c r="E25" s="405">
        <f>J25/C24</f>
        <v>0.9475424206017685</v>
      </c>
      <c r="J25" s="406">
        <f>(J9+J10+J11+J12+J13+J14+J15+J16+J17+J18+J19+J20+J21+J22+J23+J24)/100</f>
        <v>15.160678729628296</v>
      </c>
      <c r="L25" s="252"/>
      <c r="M25" s="326"/>
    </row>
    <row r="26" spans="1:13" ht="15">
      <c r="A26" s="327" t="s">
        <v>28</v>
      </c>
      <c r="B26" s="327" t="s">
        <v>45</v>
      </c>
      <c r="C26" s="328"/>
      <c r="D26" s="602" t="s">
        <v>54</v>
      </c>
      <c r="E26" s="603"/>
      <c r="F26" s="603"/>
      <c r="G26" s="603"/>
      <c r="H26" s="603"/>
      <c r="I26" s="603"/>
      <c r="J26" s="603"/>
      <c r="K26" s="603"/>
      <c r="L26" s="603"/>
      <c r="M26" s="604"/>
    </row>
    <row r="27" spans="1:13" s="244" customFormat="1" ht="78.75" customHeight="1">
      <c r="A27" s="192" t="s">
        <v>28</v>
      </c>
      <c r="B27" s="192" t="s">
        <v>45</v>
      </c>
      <c r="C27" s="193">
        <v>1</v>
      </c>
      <c r="D27" s="247" t="s">
        <v>304</v>
      </c>
      <c r="E27" s="195" t="s">
        <v>288</v>
      </c>
      <c r="F27" s="248" t="s">
        <v>288</v>
      </c>
      <c r="G27" s="445">
        <v>100</v>
      </c>
      <c r="H27" s="429">
        <v>100</v>
      </c>
      <c r="I27" s="445">
        <v>100</v>
      </c>
      <c r="J27" s="197">
        <f>I27/H27*100</f>
        <v>100</v>
      </c>
      <c r="K27" s="206">
        <f>I27/G27*100</f>
        <v>100</v>
      </c>
      <c r="L27" s="209" t="s">
        <v>479</v>
      </c>
      <c r="M27" s="246"/>
    </row>
    <row r="28" spans="1:13" s="244" customFormat="1" ht="57" customHeight="1">
      <c r="A28" s="192" t="s">
        <v>28</v>
      </c>
      <c r="B28" s="192" t="s">
        <v>45</v>
      </c>
      <c r="C28" s="193">
        <v>2</v>
      </c>
      <c r="D28" s="194" t="s">
        <v>305</v>
      </c>
      <c r="E28" s="195" t="s">
        <v>288</v>
      </c>
      <c r="F28" s="196" t="s">
        <v>288</v>
      </c>
      <c r="G28" s="446">
        <v>0</v>
      </c>
      <c r="H28" s="429">
        <v>0</v>
      </c>
      <c r="I28" s="446">
        <v>0</v>
      </c>
      <c r="J28" s="197">
        <v>0</v>
      </c>
      <c r="K28" s="206">
        <v>0</v>
      </c>
      <c r="L28" s="442" t="s">
        <v>479</v>
      </c>
      <c r="M28" s="246"/>
    </row>
    <row r="29" spans="1:13" s="244" customFormat="1" ht="63.75" customHeight="1">
      <c r="A29" s="192" t="s">
        <v>28</v>
      </c>
      <c r="B29" s="192" t="s">
        <v>45</v>
      </c>
      <c r="C29" s="193">
        <v>3</v>
      </c>
      <c r="D29" s="194" t="s">
        <v>306</v>
      </c>
      <c r="E29" s="195" t="s">
        <v>288</v>
      </c>
      <c r="F29" s="196" t="s">
        <v>288</v>
      </c>
      <c r="G29" s="446">
        <v>6.67</v>
      </c>
      <c r="H29" s="429">
        <v>0</v>
      </c>
      <c r="I29" s="446">
        <v>6.67</v>
      </c>
      <c r="J29" s="197" t="e">
        <f aca="true" t="shared" si="2" ref="J29:J41">I29/H29*100</f>
        <v>#DIV/0!</v>
      </c>
      <c r="K29" s="206">
        <f aca="true" t="shared" si="3" ref="K29:K39">I29/G29*100</f>
        <v>100</v>
      </c>
      <c r="L29" s="442" t="s">
        <v>479</v>
      </c>
      <c r="M29" s="246"/>
    </row>
    <row r="30" spans="1:13" s="244" customFormat="1" ht="46.5" customHeight="1">
      <c r="A30" s="192" t="s">
        <v>28</v>
      </c>
      <c r="B30" s="192" t="s">
        <v>45</v>
      </c>
      <c r="C30" s="193">
        <v>4</v>
      </c>
      <c r="D30" s="194" t="s">
        <v>307</v>
      </c>
      <c r="E30" s="195" t="s">
        <v>288</v>
      </c>
      <c r="F30" s="196" t="s">
        <v>288</v>
      </c>
      <c r="G30" s="239">
        <v>93</v>
      </c>
      <c r="H30" s="430">
        <v>86</v>
      </c>
      <c r="I30" s="239">
        <v>93</v>
      </c>
      <c r="J30" s="197">
        <f t="shared" si="2"/>
        <v>108.13953488372093</v>
      </c>
      <c r="K30" s="206">
        <f t="shared" si="3"/>
        <v>100</v>
      </c>
      <c r="L30" s="419" t="s">
        <v>571</v>
      </c>
      <c r="M30" s="243"/>
    </row>
    <row r="31" spans="1:13" s="244" customFormat="1" ht="47.25" customHeight="1">
      <c r="A31" s="192" t="s">
        <v>28</v>
      </c>
      <c r="B31" s="192" t="s">
        <v>45</v>
      </c>
      <c r="C31" s="193">
        <v>5</v>
      </c>
      <c r="D31" s="194" t="s">
        <v>308</v>
      </c>
      <c r="E31" s="195" t="s">
        <v>288</v>
      </c>
      <c r="F31" s="196" t="s">
        <v>288</v>
      </c>
      <c r="G31" s="446">
        <v>78</v>
      </c>
      <c r="H31" s="429">
        <v>83</v>
      </c>
      <c r="I31" s="446">
        <v>78</v>
      </c>
      <c r="J31" s="197">
        <f t="shared" si="2"/>
        <v>93.97590361445783</v>
      </c>
      <c r="K31" s="206">
        <f t="shared" si="3"/>
        <v>100</v>
      </c>
      <c r="L31" s="419" t="s">
        <v>570</v>
      </c>
      <c r="M31" s="246"/>
    </row>
    <row r="32" spans="1:13" s="244" customFormat="1" ht="56.25">
      <c r="A32" s="192" t="s">
        <v>28</v>
      </c>
      <c r="B32" s="192" t="s">
        <v>45</v>
      </c>
      <c r="C32" s="193">
        <v>6</v>
      </c>
      <c r="D32" s="194" t="s">
        <v>309</v>
      </c>
      <c r="E32" s="195" t="s">
        <v>288</v>
      </c>
      <c r="F32" s="196" t="s">
        <v>288</v>
      </c>
      <c r="G32" s="446">
        <v>33.1</v>
      </c>
      <c r="H32" s="429">
        <v>33</v>
      </c>
      <c r="I32" s="446">
        <v>33.1</v>
      </c>
      <c r="J32" s="197">
        <f t="shared" si="2"/>
        <v>100.30303030303031</v>
      </c>
      <c r="K32" s="206">
        <f t="shared" si="3"/>
        <v>100</v>
      </c>
      <c r="L32" s="419" t="s">
        <v>569</v>
      </c>
      <c r="M32" s="246"/>
    </row>
    <row r="33" spans="1:13" s="244" customFormat="1" ht="45" customHeight="1">
      <c r="A33" s="192" t="s">
        <v>28</v>
      </c>
      <c r="B33" s="192" t="s">
        <v>45</v>
      </c>
      <c r="C33" s="193">
        <v>7</v>
      </c>
      <c r="D33" s="194" t="s">
        <v>310</v>
      </c>
      <c r="E33" s="195" t="s">
        <v>288</v>
      </c>
      <c r="F33" s="196" t="s">
        <v>288</v>
      </c>
      <c r="G33" s="239">
        <v>94.5</v>
      </c>
      <c r="H33" s="430">
        <v>93.5</v>
      </c>
      <c r="I33" s="239">
        <v>95</v>
      </c>
      <c r="J33" s="197">
        <f t="shared" si="2"/>
        <v>101.60427807486631</v>
      </c>
      <c r="K33" s="206">
        <f t="shared" si="3"/>
        <v>100.52910052910053</v>
      </c>
      <c r="L33" s="419" t="s">
        <v>561</v>
      </c>
      <c r="M33" s="243"/>
    </row>
    <row r="34" spans="1:13" ht="71.25" customHeight="1">
      <c r="A34" s="192" t="s">
        <v>28</v>
      </c>
      <c r="B34" s="192" t="s">
        <v>45</v>
      </c>
      <c r="C34" s="193">
        <v>8</v>
      </c>
      <c r="D34" s="194" t="s">
        <v>311</v>
      </c>
      <c r="E34" s="195" t="s">
        <v>296</v>
      </c>
      <c r="F34" s="196" t="s">
        <v>312</v>
      </c>
      <c r="G34" s="239">
        <v>27499</v>
      </c>
      <c r="H34" s="429">
        <v>27675</v>
      </c>
      <c r="I34" s="239">
        <v>36510</v>
      </c>
      <c r="J34" s="197">
        <f t="shared" si="2"/>
        <v>131.92411924119241</v>
      </c>
      <c r="K34" s="206">
        <f t="shared" si="3"/>
        <v>132.768464307793</v>
      </c>
      <c r="L34" s="450" t="s">
        <v>554</v>
      </c>
      <c r="M34" s="166"/>
    </row>
    <row r="35" spans="1:13" s="244" customFormat="1" ht="90" customHeight="1">
      <c r="A35" s="192" t="s">
        <v>28</v>
      </c>
      <c r="B35" s="192" t="s">
        <v>45</v>
      </c>
      <c r="C35" s="193">
        <v>9</v>
      </c>
      <c r="D35" s="194" t="s">
        <v>313</v>
      </c>
      <c r="E35" s="195" t="s">
        <v>288</v>
      </c>
      <c r="F35" s="196" t="s">
        <v>288</v>
      </c>
      <c r="G35" s="239">
        <v>91</v>
      </c>
      <c r="H35" s="430">
        <v>20</v>
      </c>
      <c r="I35" s="239">
        <v>45</v>
      </c>
      <c r="J35" s="351">
        <f t="shared" si="2"/>
        <v>225</v>
      </c>
      <c r="K35" s="206">
        <f t="shared" si="3"/>
        <v>49.45054945054945</v>
      </c>
      <c r="L35" s="205" t="s">
        <v>553</v>
      </c>
      <c r="M35" s="243"/>
    </row>
    <row r="36" spans="1:13" s="244" customFormat="1" ht="45">
      <c r="A36" s="192" t="s">
        <v>28</v>
      </c>
      <c r="B36" s="192" t="s">
        <v>45</v>
      </c>
      <c r="C36" s="193">
        <v>10</v>
      </c>
      <c r="D36" s="194" t="s">
        <v>314</v>
      </c>
      <c r="E36" s="195" t="s">
        <v>288</v>
      </c>
      <c r="F36" s="196" t="s">
        <v>288</v>
      </c>
      <c r="G36" s="239">
        <v>100</v>
      </c>
      <c r="H36" s="430">
        <v>100</v>
      </c>
      <c r="I36" s="239">
        <v>100</v>
      </c>
      <c r="J36" s="197">
        <f t="shared" si="2"/>
        <v>100</v>
      </c>
      <c r="K36" s="206">
        <f t="shared" si="3"/>
        <v>100</v>
      </c>
      <c r="L36" s="209" t="s">
        <v>479</v>
      </c>
      <c r="M36" s="243"/>
    </row>
    <row r="37" spans="1:13" s="244" customFormat="1" ht="33.75">
      <c r="A37" s="192" t="s">
        <v>28</v>
      </c>
      <c r="B37" s="192" t="s">
        <v>45</v>
      </c>
      <c r="C37" s="193">
        <v>11</v>
      </c>
      <c r="D37" s="194" t="s">
        <v>315</v>
      </c>
      <c r="E37" s="195" t="s">
        <v>288</v>
      </c>
      <c r="F37" s="245" t="s">
        <v>288</v>
      </c>
      <c r="G37" s="447">
        <v>100</v>
      </c>
      <c r="H37" s="430">
        <v>100</v>
      </c>
      <c r="I37" s="447">
        <v>100</v>
      </c>
      <c r="J37" s="197">
        <f t="shared" si="2"/>
        <v>100</v>
      </c>
      <c r="K37" s="206">
        <f t="shared" si="3"/>
        <v>100</v>
      </c>
      <c r="L37" s="209" t="s">
        <v>479</v>
      </c>
      <c r="M37" s="243"/>
    </row>
    <row r="38" spans="1:13" s="244" customFormat="1" ht="88.5" customHeight="1">
      <c r="A38" s="192" t="s">
        <v>28</v>
      </c>
      <c r="B38" s="192" t="s">
        <v>45</v>
      </c>
      <c r="C38" s="193">
        <v>12</v>
      </c>
      <c r="D38" s="194" t="s">
        <v>316</v>
      </c>
      <c r="E38" s="195" t="s">
        <v>288</v>
      </c>
      <c r="F38" s="245" t="s">
        <v>288</v>
      </c>
      <c r="G38" s="447">
        <v>100</v>
      </c>
      <c r="H38" s="430">
        <v>100</v>
      </c>
      <c r="I38" s="447">
        <v>100</v>
      </c>
      <c r="J38" s="197">
        <f t="shared" si="2"/>
        <v>100</v>
      </c>
      <c r="K38" s="206">
        <f t="shared" si="3"/>
        <v>100</v>
      </c>
      <c r="L38" s="209" t="s">
        <v>479</v>
      </c>
      <c r="M38" s="243"/>
    </row>
    <row r="39" spans="1:13" s="244" customFormat="1" ht="41.25" customHeight="1">
      <c r="A39" s="192" t="s">
        <v>28</v>
      </c>
      <c r="B39" s="352" t="s">
        <v>45</v>
      </c>
      <c r="C39" s="353">
        <v>13</v>
      </c>
      <c r="D39" s="354" t="s">
        <v>317</v>
      </c>
      <c r="E39" s="355" t="s">
        <v>502</v>
      </c>
      <c r="F39" s="356" t="s">
        <v>9</v>
      </c>
      <c r="G39" s="239">
        <v>36.7</v>
      </c>
      <c r="H39" s="431">
        <v>45</v>
      </c>
      <c r="I39" s="448">
        <v>22</v>
      </c>
      <c r="J39" s="357">
        <f t="shared" si="2"/>
        <v>48.888888888888886</v>
      </c>
      <c r="K39" s="325">
        <f t="shared" si="3"/>
        <v>59.945504087193456</v>
      </c>
      <c r="L39" s="451" t="s">
        <v>535</v>
      </c>
      <c r="M39" s="243"/>
    </row>
    <row r="40" spans="1:13" ht="90.75" customHeight="1">
      <c r="A40" s="199" t="s">
        <v>28</v>
      </c>
      <c r="B40" s="199" t="s">
        <v>45</v>
      </c>
      <c r="C40" s="200">
        <v>14</v>
      </c>
      <c r="D40" s="201" t="s">
        <v>318</v>
      </c>
      <c r="E40" s="202" t="s">
        <v>296</v>
      </c>
      <c r="F40" s="200" t="s">
        <v>312</v>
      </c>
      <c r="G40" s="239">
        <v>25078</v>
      </c>
      <c r="H40" s="432">
        <v>27457.55</v>
      </c>
      <c r="I40" s="449">
        <v>31554</v>
      </c>
      <c r="J40" s="197">
        <f t="shared" si="2"/>
        <v>114.91921165581051</v>
      </c>
      <c r="K40" s="198">
        <f>I40/G40*100</f>
        <v>125.8234308956057</v>
      </c>
      <c r="L40" s="452" t="s">
        <v>555</v>
      </c>
      <c r="M40" s="168"/>
    </row>
    <row r="41" spans="1:13" s="244" customFormat="1" ht="33.75">
      <c r="A41" s="240" t="s">
        <v>28</v>
      </c>
      <c r="B41" s="240" t="s">
        <v>45</v>
      </c>
      <c r="C41" s="195">
        <v>15</v>
      </c>
      <c r="D41" s="241" t="s">
        <v>319</v>
      </c>
      <c r="E41" s="195" t="s">
        <v>288</v>
      </c>
      <c r="F41" s="195" t="s">
        <v>288</v>
      </c>
      <c r="G41" s="239">
        <v>69</v>
      </c>
      <c r="H41" s="430">
        <v>72</v>
      </c>
      <c r="I41" s="206">
        <v>69</v>
      </c>
      <c r="J41" s="197">
        <f t="shared" si="2"/>
        <v>95.83333333333334</v>
      </c>
      <c r="K41" s="198">
        <f>I41/G41*100</f>
        <v>100</v>
      </c>
      <c r="L41" s="418" t="s">
        <v>535</v>
      </c>
      <c r="M41" s="243"/>
    </row>
    <row r="42" spans="1:13" ht="15">
      <c r="A42" s="169"/>
      <c r="B42" s="169"/>
      <c r="C42" s="170"/>
      <c r="D42" s="171"/>
      <c r="E42" s="170"/>
      <c r="F42" s="170"/>
      <c r="G42" s="94"/>
      <c r="H42" s="94"/>
      <c r="I42" s="94"/>
      <c r="J42" s="166"/>
      <c r="K42" s="166"/>
      <c r="L42" s="94"/>
      <c r="M42" s="167"/>
    </row>
    <row r="43" spans="1:13" ht="15">
      <c r="A43" s="165"/>
      <c r="B43" s="165"/>
      <c r="C43" s="165"/>
      <c r="D43" s="580" t="s">
        <v>321</v>
      </c>
      <c r="E43" s="581"/>
      <c r="F43" s="581"/>
      <c r="G43" s="581"/>
      <c r="H43" s="581"/>
      <c r="I43" s="581"/>
      <c r="J43" s="581"/>
      <c r="K43" s="582"/>
      <c r="L43" s="582"/>
      <c r="M43" s="165"/>
    </row>
    <row r="44" spans="1:13" s="18" customFormat="1" ht="56.25">
      <c r="A44" s="583" t="s">
        <v>28</v>
      </c>
      <c r="B44" s="585">
        <v>3</v>
      </c>
      <c r="C44" s="249">
        <v>1</v>
      </c>
      <c r="D44" s="205" t="s">
        <v>322</v>
      </c>
      <c r="E44" s="250" t="s">
        <v>288</v>
      </c>
      <c r="F44" s="249">
        <v>12.3</v>
      </c>
      <c r="G44" s="422">
        <v>48</v>
      </c>
      <c r="H44" s="430">
        <v>66.5</v>
      </c>
      <c r="I44" s="422">
        <v>48</v>
      </c>
      <c r="J44" s="422">
        <f aca="true" t="shared" si="4" ref="J44:J52">I44/H44*100</f>
        <v>72.18045112781954</v>
      </c>
      <c r="K44" s="422">
        <f aca="true" t="shared" si="5" ref="K44:K52">I44/G44*100</f>
        <v>100</v>
      </c>
      <c r="L44" s="420" t="s">
        <v>575</v>
      </c>
      <c r="M44" s="252"/>
    </row>
    <row r="45" spans="1:13" s="18" customFormat="1" ht="67.5">
      <c r="A45" s="584"/>
      <c r="B45" s="586"/>
      <c r="C45" s="249">
        <v>2</v>
      </c>
      <c r="D45" s="205" t="s">
        <v>323</v>
      </c>
      <c r="E45" s="250" t="s">
        <v>288</v>
      </c>
      <c r="F45" s="249">
        <v>66.7</v>
      </c>
      <c r="G45" s="423">
        <v>50</v>
      </c>
      <c r="H45" s="430">
        <v>50</v>
      </c>
      <c r="I45" s="424">
        <v>25</v>
      </c>
      <c r="J45" s="423">
        <f t="shared" si="4"/>
        <v>50</v>
      </c>
      <c r="K45" s="423">
        <f t="shared" si="5"/>
        <v>50</v>
      </c>
      <c r="L45" s="420" t="s">
        <v>576</v>
      </c>
      <c r="M45" s="252"/>
    </row>
    <row r="46" spans="1:13" s="18" customFormat="1" ht="67.5">
      <c r="A46" s="584"/>
      <c r="B46" s="586"/>
      <c r="C46" s="249">
        <v>3</v>
      </c>
      <c r="D46" s="205" t="s">
        <v>324</v>
      </c>
      <c r="E46" s="239" t="s">
        <v>288</v>
      </c>
      <c r="F46" s="249">
        <v>15</v>
      </c>
      <c r="G46" s="423">
        <v>16</v>
      </c>
      <c r="H46" s="430">
        <v>16</v>
      </c>
      <c r="I46" s="423">
        <v>16</v>
      </c>
      <c r="J46" s="423">
        <f t="shared" si="4"/>
        <v>100</v>
      </c>
      <c r="K46" s="423">
        <f t="shared" si="5"/>
        <v>100</v>
      </c>
      <c r="L46" s="209" t="s">
        <v>479</v>
      </c>
      <c r="M46" s="252"/>
    </row>
    <row r="47" spans="1:13" s="18" customFormat="1" ht="101.25">
      <c r="A47" s="584"/>
      <c r="B47" s="586"/>
      <c r="C47" s="249">
        <v>4</v>
      </c>
      <c r="D47" s="205" t="s">
        <v>325</v>
      </c>
      <c r="E47" s="239" t="s">
        <v>288</v>
      </c>
      <c r="F47" s="249">
        <v>75</v>
      </c>
      <c r="G47" s="423">
        <v>75</v>
      </c>
      <c r="H47" s="430">
        <v>75</v>
      </c>
      <c r="I47" s="423">
        <v>75</v>
      </c>
      <c r="J47" s="423">
        <f t="shared" si="4"/>
        <v>100</v>
      </c>
      <c r="K47" s="423">
        <f t="shared" si="5"/>
        <v>100</v>
      </c>
      <c r="L47" s="415" t="s">
        <v>479</v>
      </c>
      <c r="M47" s="252"/>
    </row>
    <row r="48" spans="1:13" s="18" customFormat="1" ht="45">
      <c r="A48" s="584"/>
      <c r="B48" s="586"/>
      <c r="C48" s="249">
        <v>5</v>
      </c>
      <c r="D48" s="205" t="s">
        <v>326</v>
      </c>
      <c r="E48" s="250" t="s">
        <v>288</v>
      </c>
      <c r="F48" s="249">
        <v>100</v>
      </c>
      <c r="G48" s="438">
        <v>100</v>
      </c>
      <c r="H48" s="421">
        <v>100</v>
      </c>
      <c r="I48" s="423">
        <v>100</v>
      </c>
      <c r="J48" s="423">
        <f t="shared" si="4"/>
        <v>100</v>
      </c>
      <c r="K48" s="423">
        <f t="shared" si="5"/>
        <v>100</v>
      </c>
      <c r="L48" s="209" t="s">
        <v>479</v>
      </c>
      <c r="M48" s="252"/>
    </row>
    <row r="49" spans="1:13" s="18" customFormat="1" ht="45">
      <c r="A49" s="584"/>
      <c r="B49" s="586"/>
      <c r="C49" s="249">
        <v>6</v>
      </c>
      <c r="D49" s="205" t="s">
        <v>320</v>
      </c>
      <c r="E49" s="250" t="s">
        <v>288</v>
      </c>
      <c r="F49" s="249">
        <v>100</v>
      </c>
      <c r="G49" s="438">
        <v>100</v>
      </c>
      <c r="H49" s="421">
        <v>100</v>
      </c>
      <c r="I49" s="421">
        <v>100</v>
      </c>
      <c r="J49" s="421">
        <f t="shared" si="4"/>
        <v>100</v>
      </c>
      <c r="K49" s="421">
        <f t="shared" si="5"/>
        <v>100</v>
      </c>
      <c r="L49" s="209" t="s">
        <v>479</v>
      </c>
      <c r="M49" s="252"/>
    </row>
    <row r="50" spans="1:13" s="18" customFormat="1" ht="78.75">
      <c r="A50" s="584"/>
      <c r="B50" s="586"/>
      <c r="C50" s="249">
        <v>7</v>
      </c>
      <c r="D50" s="205" t="s">
        <v>327</v>
      </c>
      <c r="E50" s="250" t="s">
        <v>288</v>
      </c>
      <c r="F50" s="249">
        <v>100</v>
      </c>
      <c r="G50" s="438">
        <v>100</v>
      </c>
      <c r="H50" s="421">
        <v>100</v>
      </c>
      <c r="I50" s="421">
        <v>100</v>
      </c>
      <c r="J50" s="421">
        <f t="shared" si="4"/>
        <v>100</v>
      </c>
      <c r="K50" s="421">
        <f t="shared" si="5"/>
        <v>100</v>
      </c>
      <c r="L50" s="209" t="s">
        <v>479</v>
      </c>
      <c r="M50" s="252"/>
    </row>
    <row r="51" spans="1:13" s="18" customFormat="1" ht="67.5">
      <c r="A51" s="584"/>
      <c r="B51" s="586"/>
      <c r="C51" s="249">
        <v>8</v>
      </c>
      <c r="D51" s="205" t="s">
        <v>556</v>
      </c>
      <c r="E51" s="250" t="s">
        <v>288</v>
      </c>
      <c r="F51" s="249">
        <v>100</v>
      </c>
      <c r="G51" s="438">
        <v>100</v>
      </c>
      <c r="H51" s="421">
        <v>100</v>
      </c>
      <c r="I51" s="421">
        <v>100</v>
      </c>
      <c r="J51" s="421">
        <f t="shared" si="4"/>
        <v>100</v>
      </c>
      <c r="K51" s="421">
        <f t="shared" si="5"/>
        <v>100</v>
      </c>
      <c r="L51" s="209" t="s">
        <v>479</v>
      </c>
      <c r="M51" s="252"/>
    </row>
    <row r="52" spans="1:13" s="18" customFormat="1" ht="45">
      <c r="A52" s="584"/>
      <c r="B52" s="586"/>
      <c r="C52" s="249">
        <v>9</v>
      </c>
      <c r="D52" s="205" t="s">
        <v>557</v>
      </c>
      <c r="E52" s="250" t="s">
        <v>288</v>
      </c>
      <c r="F52" s="249">
        <v>100</v>
      </c>
      <c r="G52" s="438">
        <v>5</v>
      </c>
      <c r="H52" s="421">
        <v>5</v>
      </c>
      <c r="I52" s="421">
        <v>5.4</v>
      </c>
      <c r="J52" s="421">
        <f t="shared" si="4"/>
        <v>108</v>
      </c>
      <c r="K52" s="421">
        <f t="shared" si="5"/>
        <v>108</v>
      </c>
      <c r="L52" s="209" t="s">
        <v>479</v>
      </c>
      <c r="M52" s="252"/>
    </row>
    <row r="53" spans="1:13" s="18" customFormat="1" ht="45">
      <c r="A53" s="584"/>
      <c r="B53" s="586"/>
      <c r="C53" s="249">
        <v>10</v>
      </c>
      <c r="D53" s="205" t="s">
        <v>558</v>
      </c>
      <c r="E53" s="250" t="s">
        <v>288</v>
      </c>
      <c r="F53" s="249">
        <v>100</v>
      </c>
      <c r="G53" s="438">
        <v>40</v>
      </c>
      <c r="H53" s="421">
        <v>40</v>
      </c>
      <c r="I53" s="421">
        <v>40</v>
      </c>
      <c r="J53" s="421">
        <f>I53/H53*100</f>
        <v>100</v>
      </c>
      <c r="K53" s="421">
        <f>I53/G53*100</f>
        <v>100</v>
      </c>
      <c r="L53" s="209" t="s">
        <v>479</v>
      </c>
      <c r="M53" s="252"/>
    </row>
    <row r="54" spans="1:13" s="18" customFormat="1" ht="21">
      <c r="A54" s="212" t="s">
        <v>27</v>
      </c>
      <c r="B54" s="212">
        <v>4</v>
      </c>
      <c r="C54" s="249"/>
      <c r="D54" s="416" t="s">
        <v>64</v>
      </c>
      <c r="E54" s="250"/>
      <c r="F54" s="249"/>
      <c r="G54" s="438"/>
      <c r="H54" s="433"/>
      <c r="I54" s="358"/>
      <c r="J54" s="358"/>
      <c r="K54" s="358"/>
      <c r="L54" s="209"/>
      <c r="M54" s="252"/>
    </row>
    <row r="55" spans="1:13" s="18" customFormat="1" ht="22.5">
      <c r="A55" s="253">
        <v>1</v>
      </c>
      <c r="B55" s="212">
        <v>4</v>
      </c>
      <c r="C55" s="212">
        <v>1</v>
      </c>
      <c r="D55" s="205" t="s">
        <v>328</v>
      </c>
      <c r="E55" s="250" t="s">
        <v>329</v>
      </c>
      <c r="F55" s="215" t="s">
        <v>288</v>
      </c>
      <c r="G55" s="438">
        <v>85</v>
      </c>
      <c r="H55" s="434">
        <v>85</v>
      </c>
      <c r="I55" s="421">
        <v>85</v>
      </c>
      <c r="J55" s="421">
        <f>I55/H55*100</f>
        <v>100</v>
      </c>
      <c r="K55" s="421">
        <f>I55/G55*100</f>
        <v>100</v>
      </c>
      <c r="L55" s="209" t="s">
        <v>479</v>
      </c>
      <c r="M55" s="218">
        <v>85</v>
      </c>
    </row>
    <row r="56" spans="1:13" s="18" customFormat="1" ht="90">
      <c r="A56" s="212">
        <v>1</v>
      </c>
      <c r="B56" s="212">
        <v>4</v>
      </c>
      <c r="C56" s="212">
        <v>2</v>
      </c>
      <c r="D56" s="205" t="s">
        <v>330</v>
      </c>
      <c r="E56" s="250" t="s">
        <v>329</v>
      </c>
      <c r="F56" s="215" t="s">
        <v>288</v>
      </c>
      <c r="G56" s="438">
        <v>65</v>
      </c>
      <c r="H56" s="434">
        <v>70</v>
      </c>
      <c r="I56" s="421">
        <v>65</v>
      </c>
      <c r="J56" s="421">
        <f aca="true" t="shared" si="6" ref="J56:J62">I56/H56*100</f>
        <v>92.85714285714286</v>
      </c>
      <c r="K56" s="421">
        <f aca="true" t="shared" si="7" ref="K56:K62">I56/G56*100</f>
        <v>100</v>
      </c>
      <c r="L56" s="417" t="s">
        <v>559</v>
      </c>
      <c r="M56" s="218">
        <v>70</v>
      </c>
    </row>
    <row r="57" spans="1:13" s="18" customFormat="1" ht="79.5">
      <c r="A57" s="212">
        <v>1</v>
      </c>
      <c r="B57" s="212">
        <v>4</v>
      </c>
      <c r="C57" s="212">
        <v>3</v>
      </c>
      <c r="D57" s="213" t="s">
        <v>331</v>
      </c>
      <c r="E57" s="250" t="s">
        <v>329</v>
      </c>
      <c r="F57" s="215" t="s">
        <v>288</v>
      </c>
      <c r="G57" s="438">
        <v>81</v>
      </c>
      <c r="H57" s="434">
        <v>30</v>
      </c>
      <c r="I57" s="421">
        <v>55.1</v>
      </c>
      <c r="J57" s="421">
        <f t="shared" si="6"/>
        <v>183.66666666666666</v>
      </c>
      <c r="K57" s="421">
        <f t="shared" si="7"/>
        <v>68.0246913580247</v>
      </c>
      <c r="L57" s="417" t="s">
        <v>620</v>
      </c>
      <c r="M57" s="218">
        <v>30</v>
      </c>
    </row>
    <row r="58" spans="1:13" s="18" customFormat="1" ht="57">
      <c r="A58" s="254">
        <v>1</v>
      </c>
      <c r="B58" s="212">
        <v>4</v>
      </c>
      <c r="C58" s="212">
        <v>4</v>
      </c>
      <c r="D58" s="219" t="s">
        <v>332</v>
      </c>
      <c r="E58" s="250" t="s">
        <v>329</v>
      </c>
      <c r="F58" s="215" t="s">
        <v>288</v>
      </c>
      <c r="G58" s="438">
        <v>55</v>
      </c>
      <c r="H58" s="434">
        <v>55</v>
      </c>
      <c r="I58" s="434">
        <v>55</v>
      </c>
      <c r="J58" s="217">
        <f t="shared" si="6"/>
        <v>100</v>
      </c>
      <c r="K58" s="421">
        <f t="shared" si="7"/>
        <v>100</v>
      </c>
      <c r="L58" s="216" t="s">
        <v>566</v>
      </c>
      <c r="M58" s="218">
        <v>55</v>
      </c>
    </row>
    <row r="59" spans="1:13" s="18" customFormat="1" ht="34.5">
      <c r="A59" s="212">
        <v>1</v>
      </c>
      <c r="B59" s="212">
        <v>4</v>
      </c>
      <c r="C59" s="212">
        <v>5</v>
      </c>
      <c r="D59" s="219" t="s">
        <v>333</v>
      </c>
      <c r="E59" s="250" t="s">
        <v>329</v>
      </c>
      <c r="F59" s="215" t="s">
        <v>288</v>
      </c>
      <c r="G59" s="421">
        <v>100</v>
      </c>
      <c r="H59" s="421">
        <v>100</v>
      </c>
      <c r="I59" s="421">
        <v>100</v>
      </c>
      <c r="J59" s="421">
        <f t="shared" si="6"/>
        <v>100</v>
      </c>
      <c r="K59" s="421">
        <f t="shared" si="7"/>
        <v>100</v>
      </c>
      <c r="L59" s="216"/>
      <c r="M59" s="215">
        <v>100</v>
      </c>
    </row>
    <row r="60" spans="1:13" s="18" customFormat="1" ht="34.5">
      <c r="A60" s="212">
        <v>1</v>
      </c>
      <c r="B60" s="212">
        <v>4</v>
      </c>
      <c r="C60" s="212">
        <v>6</v>
      </c>
      <c r="D60" s="219" t="s">
        <v>334</v>
      </c>
      <c r="E60" s="250" t="s">
        <v>329</v>
      </c>
      <c r="F60" s="215" t="s">
        <v>288</v>
      </c>
      <c r="G60" s="421">
        <v>100</v>
      </c>
      <c r="H60" s="421">
        <v>100</v>
      </c>
      <c r="I60" s="421">
        <v>100</v>
      </c>
      <c r="J60" s="421">
        <f t="shared" si="6"/>
        <v>100</v>
      </c>
      <c r="K60" s="421">
        <f t="shared" si="7"/>
        <v>100</v>
      </c>
      <c r="L60" s="216" t="s">
        <v>619</v>
      </c>
      <c r="M60" s="215">
        <v>100</v>
      </c>
    </row>
    <row r="61" spans="1:13" ht="56.25">
      <c r="A61" s="359">
        <v>1</v>
      </c>
      <c r="B61" s="359">
        <v>4</v>
      </c>
      <c r="C61" s="359">
        <v>7</v>
      </c>
      <c r="D61" s="360" t="s">
        <v>335</v>
      </c>
      <c r="E61" s="250" t="s">
        <v>296</v>
      </c>
      <c r="F61" s="280" t="s">
        <v>312</v>
      </c>
      <c r="G61" s="239">
        <v>27675</v>
      </c>
      <c r="H61" s="239">
        <v>27675</v>
      </c>
      <c r="I61" s="239">
        <v>36510</v>
      </c>
      <c r="J61" s="197">
        <f t="shared" si="6"/>
        <v>131.92411924119241</v>
      </c>
      <c r="K61" s="206">
        <f t="shared" si="7"/>
        <v>131.92411924119241</v>
      </c>
      <c r="L61" s="453" t="s">
        <v>560</v>
      </c>
      <c r="M61" s="172">
        <v>25449</v>
      </c>
    </row>
    <row r="62" spans="1:13" s="18" customFormat="1" ht="45">
      <c r="A62" s="212">
        <v>1</v>
      </c>
      <c r="B62" s="212">
        <v>4</v>
      </c>
      <c r="C62" s="212">
        <v>8</v>
      </c>
      <c r="D62" s="360" t="s">
        <v>336</v>
      </c>
      <c r="E62" s="250" t="s">
        <v>329</v>
      </c>
      <c r="F62" s="258" t="s">
        <v>288</v>
      </c>
      <c r="G62" s="206">
        <v>98.2</v>
      </c>
      <c r="H62" s="206">
        <v>70</v>
      </c>
      <c r="I62" s="206">
        <v>98</v>
      </c>
      <c r="J62" s="206">
        <f t="shared" si="6"/>
        <v>140</v>
      </c>
      <c r="K62" s="206">
        <f t="shared" si="7"/>
        <v>99.79633401221996</v>
      </c>
      <c r="L62" s="420" t="s">
        <v>562</v>
      </c>
      <c r="M62" s="215">
        <v>80</v>
      </c>
    </row>
    <row r="63" spans="1:13" ht="15">
      <c r="A63" s="329"/>
      <c r="B63" s="329"/>
      <c r="C63" s="330"/>
      <c r="D63" s="587"/>
      <c r="E63" s="588"/>
      <c r="F63" s="587"/>
      <c r="G63" s="587"/>
      <c r="H63" s="587"/>
      <c r="I63" s="587"/>
      <c r="J63" s="587"/>
      <c r="K63" s="587"/>
      <c r="L63" s="587"/>
      <c r="M63" s="326"/>
    </row>
    <row r="64" spans="1:13" ht="15">
      <c r="A64" s="331" t="s">
        <v>28</v>
      </c>
      <c r="B64" s="331" t="s">
        <v>75</v>
      </c>
      <c r="C64" s="402"/>
      <c r="D64" s="589" t="s">
        <v>68</v>
      </c>
      <c r="E64" s="590"/>
      <c r="F64" s="590"/>
      <c r="G64" s="590"/>
      <c r="H64" s="590"/>
      <c r="I64" s="590"/>
      <c r="J64" s="590"/>
      <c r="K64" s="590"/>
      <c r="L64" s="590"/>
      <c r="M64" s="590"/>
    </row>
    <row r="65" spans="1:13" s="18" customFormat="1" ht="22.5">
      <c r="A65" s="367" t="s">
        <v>28</v>
      </c>
      <c r="B65" s="367" t="s">
        <v>75</v>
      </c>
      <c r="C65" s="368">
        <v>1</v>
      </c>
      <c r="D65" s="369" t="s">
        <v>337</v>
      </c>
      <c r="E65" s="369" t="s">
        <v>329</v>
      </c>
      <c r="F65" s="370" t="s">
        <v>288</v>
      </c>
      <c r="G65" s="439">
        <v>100</v>
      </c>
      <c r="H65" s="371">
        <v>100</v>
      </c>
      <c r="I65" s="371">
        <v>100</v>
      </c>
      <c r="J65" s="372">
        <f>I65/H65</f>
        <v>1</v>
      </c>
      <c r="K65" s="371"/>
      <c r="L65" s="371" t="s">
        <v>479</v>
      </c>
      <c r="M65" s="373">
        <v>100</v>
      </c>
    </row>
    <row r="66" spans="1:13" s="18" customFormat="1" ht="112.5">
      <c r="A66" s="220" t="s">
        <v>28</v>
      </c>
      <c r="B66" s="220" t="s">
        <v>75</v>
      </c>
      <c r="C66" s="221">
        <v>2</v>
      </c>
      <c r="D66" s="214" t="s">
        <v>338</v>
      </c>
      <c r="E66" s="214" t="s">
        <v>329</v>
      </c>
      <c r="F66" s="222" t="s">
        <v>288</v>
      </c>
      <c r="G66" s="440">
        <v>94.5</v>
      </c>
      <c r="H66" s="206">
        <v>93.5</v>
      </c>
      <c r="I66" s="206">
        <v>95</v>
      </c>
      <c r="J66" s="207">
        <f>I66/H66</f>
        <v>1.0160427807486632</v>
      </c>
      <c r="K66" s="206"/>
      <c r="L66" s="209" t="s">
        <v>563</v>
      </c>
      <c r="M66" s="223"/>
    </row>
    <row r="67" spans="1:13" s="18" customFormat="1" ht="15">
      <c r="A67" s="374"/>
      <c r="B67" s="374"/>
      <c r="C67" s="374"/>
      <c r="D67" s="252"/>
      <c r="E67" s="252"/>
      <c r="F67" s="252"/>
      <c r="G67" s="437"/>
      <c r="H67" s="252"/>
      <c r="I67" s="252"/>
      <c r="J67" s="252"/>
      <c r="K67" s="252"/>
      <c r="L67" s="375"/>
      <c r="M67" s="252"/>
    </row>
    <row r="68" spans="1:13" s="18" customFormat="1" ht="26.25" customHeight="1">
      <c r="A68" s="376" t="s">
        <v>28</v>
      </c>
      <c r="B68" s="377" t="s">
        <v>104</v>
      </c>
      <c r="C68" s="259"/>
      <c r="D68" s="591" t="s">
        <v>427</v>
      </c>
      <c r="E68" s="592"/>
      <c r="F68" s="592"/>
      <c r="G68" s="592"/>
      <c r="H68" s="592"/>
      <c r="I68" s="592"/>
      <c r="J68" s="592"/>
      <c r="K68" s="592"/>
      <c r="L68" s="592"/>
      <c r="M68" s="252"/>
    </row>
    <row r="69" spans="1:13" s="18" customFormat="1" ht="56.25">
      <c r="A69" s="378" t="s">
        <v>28</v>
      </c>
      <c r="B69" s="379" t="s">
        <v>104</v>
      </c>
      <c r="C69" s="380">
        <v>1</v>
      </c>
      <c r="D69" s="381" t="s">
        <v>339</v>
      </c>
      <c r="E69" s="380" t="s">
        <v>340</v>
      </c>
      <c r="F69" s="382" t="s">
        <v>341</v>
      </c>
      <c r="G69" s="441">
        <v>91.5</v>
      </c>
      <c r="H69" s="435">
        <v>90</v>
      </c>
      <c r="I69" s="392">
        <v>48.6</v>
      </c>
      <c r="J69" s="256">
        <f>I69/H69*100</f>
        <v>54</v>
      </c>
      <c r="K69" s="256">
        <f>I69/G69*100</f>
        <v>53.11475409836066</v>
      </c>
      <c r="L69" s="389" t="s">
        <v>505</v>
      </c>
      <c r="M69" s="252"/>
    </row>
    <row r="70" spans="1:13" s="18" customFormat="1" ht="15">
      <c r="A70" s="378" t="s">
        <v>28</v>
      </c>
      <c r="B70" s="378" t="s">
        <v>104</v>
      </c>
      <c r="C70" s="383"/>
      <c r="D70" s="384" t="s">
        <v>25</v>
      </c>
      <c r="E70" s="383"/>
      <c r="F70" s="385"/>
      <c r="G70" s="441"/>
      <c r="H70" s="436"/>
      <c r="I70" s="386"/>
      <c r="J70" s="255"/>
      <c r="K70" s="256"/>
      <c r="L70" s="387"/>
      <c r="M70" s="252"/>
    </row>
    <row r="71" spans="1:13" s="18" customFormat="1" ht="34.5">
      <c r="A71" s="378" t="s">
        <v>28</v>
      </c>
      <c r="B71" s="378" t="s">
        <v>104</v>
      </c>
      <c r="C71" s="383"/>
      <c r="D71" s="384" t="s">
        <v>342</v>
      </c>
      <c r="E71" s="383" t="s">
        <v>340</v>
      </c>
      <c r="F71" s="385" t="s">
        <v>341</v>
      </c>
      <c r="G71" s="441">
        <v>9.5</v>
      </c>
      <c r="H71" s="435">
        <v>10</v>
      </c>
      <c r="I71" s="388">
        <v>3.9</v>
      </c>
      <c r="J71" s="256">
        <f>I71/H71*100</f>
        <v>39</v>
      </c>
      <c r="K71" s="256">
        <f>I71/G71*100</f>
        <v>41.05263157894737</v>
      </c>
      <c r="L71" s="389" t="s">
        <v>505</v>
      </c>
      <c r="M71" s="252"/>
    </row>
    <row r="72" spans="1:13" s="18" customFormat="1" ht="34.5">
      <c r="A72" s="378" t="s">
        <v>28</v>
      </c>
      <c r="B72" s="378" t="s">
        <v>104</v>
      </c>
      <c r="C72" s="383"/>
      <c r="D72" s="384" t="s">
        <v>343</v>
      </c>
      <c r="E72" s="383" t="s">
        <v>340</v>
      </c>
      <c r="F72" s="385" t="s">
        <v>341</v>
      </c>
      <c r="G72" s="441">
        <v>23.8</v>
      </c>
      <c r="H72" s="435">
        <v>20.5</v>
      </c>
      <c r="I72" s="388">
        <v>14.5</v>
      </c>
      <c r="J72" s="256">
        <f aca="true" t="shared" si="8" ref="J72:J79">I72/H72*100</f>
        <v>70.73170731707317</v>
      </c>
      <c r="K72" s="256">
        <f>I72/G72*100</f>
        <v>60.924369747899156</v>
      </c>
      <c r="L72" s="389" t="s">
        <v>505</v>
      </c>
      <c r="M72" s="252"/>
    </row>
    <row r="73" spans="1:13" s="18" customFormat="1" ht="45">
      <c r="A73" s="378" t="s">
        <v>28</v>
      </c>
      <c r="B73" s="378" t="s">
        <v>104</v>
      </c>
      <c r="C73" s="383"/>
      <c r="D73" s="390" t="s">
        <v>425</v>
      </c>
      <c r="E73" s="383" t="s">
        <v>340</v>
      </c>
      <c r="F73" s="385" t="s">
        <v>341</v>
      </c>
      <c r="G73" s="441">
        <v>8</v>
      </c>
      <c r="H73" s="435">
        <v>5</v>
      </c>
      <c r="I73" s="388">
        <v>1.7</v>
      </c>
      <c r="J73" s="256">
        <f t="shared" si="8"/>
        <v>34</v>
      </c>
      <c r="K73" s="256">
        <f>I73/G73*100</f>
        <v>21.25</v>
      </c>
      <c r="L73" s="389" t="s">
        <v>505</v>
      </c>
      <c r="M73" s="252"/>
    </row>
    <row r="74" spans="1:13" s="18" customFormat="1" ht="34.5">
      <c r="A74" s="378" t="s">
        <v>28</v>
      </c>
      <c r="B74" s="378" t="s">
        <v>104</v>
      </c>
      <c r="C74" s="383"/>
      <c r="D74" s="384" t="s">
        <v>344</v>
      </c>
      <c r="E74" s="383" t="s">
        <v>340</v>
      </c>
      <c r="F74" s="385" t="s">
        <v>341</v>
      </c>
      <c r="G74" s="441">
        <v>5.7</v>
      </c>
      <c r="H74" s="435">
        <v>10</v>
      </c>
      <c r="I74" s="388">
        <v>1.3</v>
      </c>
      <c r="J74" s="256">
        <f t="shared" si="8"/>
        <v>13</v>
      </c>
      <c r="K74" s="256">
        <f aca="true" t="shared" si="9" ref="K74:K79">I74/G74*100</f>
        <v>22.807017543859647</v>
      </c>
      <c r="L74" s="389" t="s">
        <v>505</v>
      </c>
      <c r="M74" s="252"/>
    </row>
    <row r="75" spans="1:13" s="18" customFormat="1" ht="34.5">
      <c r="A75" s="378" t="s">
        <v>28</v>
      </c>
      <c r="B75" s="378" t="s">
        <v>104</v>
      </c>
      <c r="C75" s="383"/>
      <c r="D75" s="384" t="s">
        <v>565</v>
      </c>
      <c r="E75" s="383" t="s">
        <v>340</v>
      </c>
      <c r="F75" s="385" t="s">
        <v>341</v>
      </c>
      <c r="G75" s="441">
        <v>62</v>
      </c>
      <c r="H75" s="435">
        <v>40</v>
      </c>
      <c r="I75" s="388">
        <v>141</v>
      </c>
      <c r="J75" s="256">
        <f t="shared" si="8"/>
        <v>352.5</v>
      </c>
      <c r="K75" s="256">
        <f t="shared" si="9"/>
        <v>227.4193548387097</v>
      </c>
      <c r="L75" s="389" t="s">
        <v>564</v>
      </c>
      <c r="M75" s="252"/>
    </row>
    <row r="76" spans="1:13" s="18" customFormat="1" ht="57">
      <c r="A76" s="378" t="s">
        <v>28</v>
      </c>
      <c r="B76" s="378" t="s">
        <v>104</v>
      </c>
      <c r="C76" s="383">
        <v>2</v>
      </c>
      <c r="D76" s="384" t="s">
        <v>426</v>
      </c>
      <c r="E76" s="383" t="s">
        <v>340</v>
      </c>
      <c r="F76" s="385" t="s">
        <v>341</v>
      </c>
      <c r="G76" s="441">
        <v>12</v>
      </c>
      <c r="H76" s="435">
        <v>8</v>
      </c>
      <c r="I76" s="388">
        <v>10.3</v>
      </c>
      <c r="J76" s="256">
        <f t="shared" si="8"/>
        <v>128.75</v>
      </c>
      <c r="K76" s="256">
        <f t="shared" si="9"/>
        <v>85.83333333333334</v>
      </c>
      <c r="L76" s="389" t="s">
        <v>573</v>
      </c>
      <c r="M76" s="252"/>
    </row>
    <row r="77" spans="1:13" s="18" customFormat="1" ht="57">
      <c r="A77" s="378" t="s">
        <v>28</v>
      </c>
      <c r="B77" s="378" t="s">
        <v>104</v>
      </c>
      <c r="C77" s="383">
        <v>3</v>
      </c>
      <c r="D77" s="384" t="s">
        <v>345</v>
      </c>
      <c r="E77" s="383" t="s">
        <v>340</v>
      </c>
      <c r="F77" s="385" t="s">
        <v>341</v>
      </c>
      <c r="G77" s="441">
        <v>95.5</v>
      </c>
      <c r="H77" s="435">
        <v>90</v>
      </c>
      <c r="I77" s="388">
        <v>95.6</v>
      </c>
      <c r="J77" s="256">
        <f t="shared" si="8"/>
        <v>106.22222222222221</v>
      </c>
      <c r="K77" s="256">
        <f t="shared" si="9"/>
        <v>100.1047120418848</v>
      </c>
      <c r="L77" s="389" t="s">
        <v>574</v>
      </c>
      <c r="M77" s="252"/>
    </row>
    <row r="78" spans="1:13" s="18" customFormat="1" ht="45.75">
      <c r="A78" s="378" t="s">
        <v>28</v>
      </c>
      <c r="B78" s="378" t="s">
        <v>104</v>
      </c>
      <c r="C78" s="383">
        <v>4</v>
      </c>
      <c r="D78" s="384" t="s">
        <v>346</v>
      </c>
      <c r="E78" s="383" t="s">
        <v>340</v>
      </c>
      <c r="F78" s="385" t="s">
        <v>341</v>
      </c>
      <c r="G78" s="441">
        <v>97.6</v>
      </c>
      <c r="H78" s="435">
        <v>90</v>
      </c>
      <c r="I78" s="388">
        <v>60</v>
      </c>
      <c r="J78" s="256">
        <f t="shared" si="8"/>
        <v>66.66666666666666</v>
      </c>
      <c r="K78" s="256">
        <f t="shared" si="9"/>
        <v>61.47540983606557</v>
      </c>
      <c r="L78" s="391" t="s">
        <v>572</v>
      </c>
      <c r="M78" s="252"/>
    </row>
    <row r="79" spans="1:13" s="18" customFormat="1" ht="45">
      <c r="A79" s="378" t="s">
        <v>28</v>
      </c>
      <c r="B79" s="378" t="s">
        <v>104</v>
      </c>
      <c r="C79" s="383">
        <v>5</v>
      </c>
      <c r="D79" s="384" t="s">
        <v>347</v>
      </c>
      <c r="E79" s="383" t="s">
        <v>340</v>
      </c>
      <c r="F79" s="385" t="s">
        <v>341</v>
      </c>
      <c r="G79" s="441">
        <v>95</v>
      </c>
      <c r="H79" s="435">
        <v>95</v>
      </c>
      <c r="I79" s="388">
        <v>95</v>
      </c>
      <c r="J79" s="256">
        <f t="shared" si="8"/>
        <v>100</v>
      </c>
      <c r="K79" s="256">
        <f t="shared" si="9"/>
        <v>100</v>
      </c>
      <c r="L79" s="251" t="s">
        <v>566</v>
      </c>
      <c r="M79" s="252"/>
    </row>
    <row r="80" spans="11:12" ht="15">
      <c r="K80" s="8"/>
      <c r="L80" s="164"/>
    </row>
    <row r="81" spans="1:13" ht="18.75">
      <c r="A81" s="95"/>
      <c r="B81" s="95"/>
      <c r="C81" s="96"/>
      <c r="D81" s="154"/>
      <c r="E81" s="155"/>
      <c r="F81" s="156"/>
      <c r="G81" s="94"/>
      <c r="H81" s="94"/>
      <c r="I81" s="94"/>
      <c r="J81" s="157"/>
      <c r="K81" s="94"/>
      <c r="L81" s="94"/>
      <c r="M81" s="153"/>
    </row>
  </sheetData>
  <sheetProtection/>
  <mergeCells count="22">
    <mergeCell ref="A2:L2"/>
    <mergeCell ref="A3:B4"/>
    <mergeCell ref="C3:C5"/>
    <mergeCell ref="D3:D5"/>
    <mergeCell ref="E3:E5"/>
    <mergeCell ref="F3:F5"/>
    <mergeCell ref="G3:I3"/>
    <mergeCell ref="J3:J5"/>
    <mergeCell ref="K3:K5"/>
    <mergeCell ref="L3:L5"/>
    <mergeCell ref="G4:G5"/>
    <mergeCell ref="H4:H5"/>
    <mergeCell ref="I4:I5"/>
    <mergeCell ref="D7:L7"/>
    <mergeCell ref="D8:L8"/>
    <mergeCell ref="D26:M26"/>
    <mergeCell ref="D43:L43"/>
    <mergeCell ref="A44:A53"/>
    <mergeCell ref="B44:B53"/>
    <mergeCell ref="D63:L63"/>
    <mergeCell ref="D64:M64"/>
    <mergeCell ref="D68:L68"/>
  </mergeCells>
  <conditionalFormatting sqref="E24">
    <cfRule type="expression" priority="1" dxfId="1" stopIfTrue="1">
      <formula>#REF!&lt;&gt;E24</formula>
    </cfRule>
    <cfRule type="expression" priority="2" dxfId="0" stopIfTrue="1">
      <formula>#REF!=E24</formula>
    </cfRule>
  </conditionalFormatting>
  <printOptions/>
  <pageMargins left="0.7086614173228347" right="0.31496062992125984" top="0.5511811023622047" bottom="0.5511811023622047" header="0.31496062992125984" footer="0.31496062992125984"/>
  <pageSetup fitToHeight="1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2019-08-12T06:32:07Z</dcterms:modified>
  <cp:category/>
  <cp:version/>
  <cp:contentType/>
  <cp:contentStatus/>
</cp:coreProperties>
</file>