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4"/>
  </bookViews>
  <sheets>
    <sheet name="ф 1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<sst xmlns="http://schemas.openxmlformats.org/spreadsheetml/2006/main" count="797" uniqueCount="320">
  <si>
    <t xml:space="preserve">ежеквартально 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</si>
  <si>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внешних совместителей) всех предприятий и организаций</t>
  </si>
  <si>
    <t>процентов</t>
  </si>
  <si>
    <t>Поступление налогов от предпринимательской деятельности в бюджет города Воткинска</t>
  </si>
  <si>
    <t>Подпрограмма 3 "Создание благоприятных условий для привлечения инвестиций"</t>
  </si>
  <si>
    <t>Объем инвестиций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</si>
  <si>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жителя</t>
  </si>
  <si>
    <t>тыс. рублей</t>
  </si>
  <si>
    <t>Подпрограмма 4 "Содействие занятости населения"</t>
  </si>
  <si>
    <t>%</t>
  </si>
  <si>
    <t xml:space="preserve"> Подпрограмма 1 "Развитие потребительского рынка"</t>
  </si>
  <si>
    <t xml:space="preserve">Подпрограмма 2 "Создание условий для развития малого и среднего предпринимательства" </t>
  </si>
  <si>
    <t>01</t>
  </si>
  <si>
    <t>Финансовая, имущественная поддержка малого и среднего предпринимательства</t>
  </si>
  <si>
    <t>Субсидирование части затрат субъектов малого и среднего прдпринимательства по оплате части лизинговых платежей по договрам лизинга</t>
  </si>
  <si>
    <t>Размещение муниципальных заказов для субъектов малого предпринимательства</t>
  </si>
  <si>
    <t>Проведение конкурсов профессионального мастерства, фестивалей и профессиональных праздников</t>
  </si>
  <si>
    <t>Информационная и консультационная поддержка субъектов малого и среднего предпринимательства</t>
  </si>
  <si>
    <t>0526182</t>
  </si>
  <si>
    <t>0520461820</t>
  </si>
  <si>
    <t>Создание, развитие и обеспечение деятельности инфраструктуры поддержки малого и среднего предпринимательства</t>
  </si>
  <si>
    <t>Администрация города Воткинска</t>
  </si>
  <si>
    <t>Информационная и консультационная поддержка субъектов малого и среднего прдпринимательства</t>
  </si>
  <si>
    <t xml:space="preserve">Проведение семинаров, тренингов, учебных курсов и других обучающих мероприятий для субъектов малого и среднего предпринимательства, представителей организаций инфраструктуры поддержки малого и среднего прдпринимательства, а также лиц, желающих начать свой бизнес. </t>
  </si>
  <si>
    <t xml:space="preserve">Бесплатное консультирование субъектов малого и среднего предпринимательства, начинающих предпринимателей. </t>
  </si>
  <si>
    <t>Организации инфраструктуры поддержки субъектов МСП</t>
  </si>
  <si>
    <t>Проведение массовых мероприятий, направленных на содействие развитию предпринимательства. Производство и размещение в СМИ печатных, аудио-и видеоматериалов по вопросам малого и среднего предпринимательства</t>
  </si>
  <si>
    <t>Разработка и утверждение в составе Комплексного инвестиционного плана  модернизации города Воткинска Удмуртской Республики до 2020 года инвестиционных приоритетов муниципального образования (территории, отрасли, технологии, планируемые к реализации проекты)</t>
  </si>
  <si>
    <t>Управление экономики</t>
  </si>
  <si>
    <t>Прединвестиционная подготовка инвестиционных проектов</t>
  </si>
  <si>
    <t>Формирование  инвестиционных площадок и ведение базы данных по инвестиционным площадкам</t>
  </si>
  <si>
    <t>Содействие созданию новых инвестиционных проектов города Воткинска</t>
  </si>
  <si>
    <t>Сопровождение инвестиционных проектов, имеющих приоритетное значение для социально-экономического развития города Воткинска</t>
  </si>
  <si>
    <t>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</t>
  </si>
  <si>
    <t>07</t>
  </si>
  <si>
    <t>Развитие, поддержка и обслуживание специализированных информационных ресурсов Администрации города Воткинска для инвесторов в сети «Интернет»</t>
  </si>
  <si>
    <t>09</t>
  </si>
  <si>
    <t>Организация работы и информационное сопровождение деятельности Инвестиционного Совета  муниципального образования «Город Воткинск»</t>
  </si>
  <si>
    <t>10</t>
  </si>
  <si>
    <t>Осуществление мониторинга инвестиционных процессов на территории города Воткинска (в том числе мониторинг реализации инвестиционных проектов)</t>
  </si>
  <si>
    <t>Организация временного трудоустройства несовершеннолетних граждан в возрасте от 14 до 18 лет в свободное от учебы время</t>
  </si>
  <si>
    <t>Управление образования, ГКУ УР "Центр занятости населения города Воткинска"</t>
  </si>
  <si>
    <t>Организация проведения оплачиваемых общественных работ</t>
  </si>
  <si>
    <t>Управление экономики, ГКУ "Центр занятости населения города Воткинска"</t>
  </si>
  <si>
    <t>Квотирование рабочих мест для инвалидов,  трудоустройства безработных граждан, испытывающих трудности в поиске работы</t>
  </si>
  <si>
    <t>Сбор и обобщение  информации для формирования контрольных  цифр приема на подготовку  квалифицированных рабочих (служащих) и специалистов высшего звена и потребности в специалистах с высшим образованием по направлениям</t>
  </si>
  <si>
    <t>Показатель применения меры</t>
  </si>
  <si>
    <t>В рамках программы муниципальные услуги муниципальными учреждениями не оказываются.</t>
  </si>
  <si>
    <t>Наименование муниципальной программы, подпрограммы, основного мероприятия, мероприятия</t>
  </si>
  <si>
    <t>0520150640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</si>
  <si>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</si>
  <si>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</si>
  <si>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</si>
  <si>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</si>
  <si>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</si>
  <si>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</si>
  <si>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</si>
  <si>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</si>
  <si>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Создание условий для развития малого и среднего предпринимательства</t>
  </si>
  <si>
    <t>Всего</t>
  </si>
  <si>
    <t>Развитие системы микрофинсирования для субъектов малого и среднего предпринимательства, создание, развитие и обеспечение деятельности фондов и других микрофинансовых организаций поддержки малого предпринимательства</t>
  </si>
  <si>
    <t>Создание благоприятных условий для привлечения инвестиций</t>
  </si>
  <si>
    <t xml:space="preserve">Администрация города Воткинска </t>
  </si>
  <si>
    <t>Содействие занятости населения</t>
  </si>
  <si>
    <t>Развитие потребительского рынка</t>
  </si>
  <si>
    <t>Создание условий для устойчивого экономического развития муниципального образования "Город Воткинск" на 2015-2020 годы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</si>
  <si>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</si>
  <si>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</si>
  <si>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</si>
  <si>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бюджет города Воткинска</t>
  </si>
  <si>
    <t>в том числе:</t>
  </si>
  <si>
    <t>собственные средства бюджета города Воткинска</t>
  </si>
  <si>
    <t>субсидии избюджета Удмуртской Республики</t>
  </si>
  <si>
    <t>субсидии из бюджета Российской Федерации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</si>
  <si>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</si>
  <si>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</si>
  <si>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</si>
  <si>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 (средства инвесторов)</t>
  </si>
  <si>
    <t>иные источники</t>
  </si>
  <si>
    <t>средства из бюджета Удмуртской Республики, планируемые к привлечению</t>
  </si>
  <si>
    <t>средства  из бюджета Российской Федерации, планируемые к привлечению</t>
  </si>
  <si>
    <t xml:space="preserve">Уровень зарегистрированной безработицы от экономически активного населения </t>
  </si>
  <si>
    <t>млн.рублей</t>
  </si>
  <si>
    <t>И</t>
  </si>
  <si>
    <t>Объем отгруженных товаров собственного производства, выполненных работ и услуг собственными силами предприятиями города</t>
  </si>
  <si>
    <t xml:space="preserve">Количество созданных новых рабочих мест от реализации инвестиционных проектов </t>
  </si>
  <si>
    <t>Утверждаю</t>
  </si>
  <si>
    <t>_____________О.Ю. Сорокина</t>
  </si>
  <si>
    <t>Форма 2. Отчет о расходах нареализацию муниципальной программы за счет всех источников финансирования</t>
  </si>
  <si>
    <t>Достигнутый результат</t>
  </si>
  <si>
    <t>Проблемы, возникшие в ходе реализации мероприятия</t>
  </si>
  <si>
    <t xml:space="preserve">Форма 4. Отчет о выполнении  сводных показателей муниципальных заданий на оказание муниципальных услуг (выполнение работ) </t>
  </si>
  <si>
    <t>Форма 5. Отчет о достигнутых значениях целевых показателей (индикаторов) муниципальной программы</t>
  </si>
  <si>
    <t>Кассовые расходы,%</t>
  </si>
  <si>
    <t>План на отчетный период</t>
  </si>
  <si>
    <t>План на отчетный год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</si>
  <si>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</si>
  <si>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</si>
  <si>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</si>
  <si>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Срок выполнения плановый</t>
  </si>
  <si>
    <t>Срок выполнения фактический</t>
  </si>
  <si>
    <t>в течение года</t>
  </si>
  <si>
    <t>ежемесячно</t>
  </si>
  <si>
    <t>Форма 3. Отчет о выполнении основных мероприятий муниципальной программы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</si>
  <si>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</si>
  <si>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</si>
  <si>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</si>
  <si>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</si>
  <si>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</si>
  <si>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 xml:space="preserve"> Форма 1. Отчет об использовании  бюджетных ассигнований бюджета МО "Город Воткинск" на реализацию муниципальной программы </t>
  </si>
  <si>
    <t>ежеквартально</t>
  </si>
  <si>
    <t>в течение года (по мере возникновения вопросов)</t>
  </si>
  <si>
    <t>Координатор муниципальной программы зам.главы Администрации по экономике, финансам и инвестициям</t>
  </si>
  <si>
    <t>0520474</t>
  </si>
  <si>
    <t>Поддержка начинающих субъектов малого предпринимательства</t>
  </si>
  <si>
    <t>0520161820</t>
  </si>
  <si>
    <t>Повышение конкурентоспособности субъектов малого и среднего предпринимательства. Содействие пропагандированию массовых профессий в сфере малого и среднего предпринимательства</t>
  </si>
  <si>
    <t>0520261820</t>
  </si>
  <si>
    <t>5</t>
  </si>
  <si>
    <t>Развитие системы социального партнерства, улучшение условий и охраны труда</t>
  </si>
  <si>
    <t>ежегодно</t>
  </si>
  <si>
    <t>Информирование предпринимателей, занимающихся розничной торговлей, оказанием услуг в сфере общественного питания, бытовых услуг на территории города, о государственном регулировании потребительского рынка</t>
  </si>
  <si>
    <t>Содействие в открытии новых, реконструкции, модернизации объектов розничной торговли, общественного питания, бытового обслуживания</t>
  </si>
  <si>
    <t>Администрация города</t>
  </si>
  <si>
    <t>Относительное отклонение факта от плана</t>
  </si>
  <si>
    <t>Субсидирование части затрат субъектов малого и среднего предпринимательства на возмещение части затрат, связанных с приобретением в собственность оборудования в целях создания и (или) развития либо модернизации производства товаров (работ, услуг)</t>
  </si>
  <si>
    <t>* гр. 9 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</si>
  <si>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 xml:space="preserve">Распространение передового опыта работы организаций потребительского рынка </t>
  </si>
  <si>
    <t>Проведение мероприятий, направленных на пресечение и профилактику незаконной торговли</t>
  </si>
  <si>
    <t>Повышение правовой грамотности, просвещения, консультирования и информирования субъектов потребительского рынка</t>
  </si>
  <si>
    <t>организации инфраструктуры поддержки субъектов МСП</t>
  </si>
  <si>
    <t>Имущественная поддержка субъектов малого и среднего предпринимательства</t>
  </si>
  <si>
    <t>Отдел закупок</t>
  </si>
  <si>
    <t xml:space="preserve">Управление экономики, Организации инфраструктуры поддержки субъектов МСП                               </t>
  </si>
  <si>
    <t>1 квартал</t>
  </si>
  <si>
    <t>Подпрограмма 5 "Развитие системы социального партнерства, улучшение условий и охраны труда"</t>
  </si>
  <si>
    <t>Развитие социального партнерства в городе</t>
  </si>
  <si>
    <t>Организация и проведение заседаний территориальной трехсторонней комиссии по регулированию социально-трудовых отношений</t>
  </si>
  <si>
    <t>ежекартально</t>
  </si>
  <si>
    <t>Расширен доступ субъектов МСП к финансовым ресурсам путем выдачи микрозаймов по льготной процентной ставке. (выдано микрозаймов не менее 90 субъектам МСП )</t>
  </si>
  <si>
    <t>2 полугодие при условии финансирования из УР</t>
  </si>
  <si>
    <t>Проведена модернизация существующих производств и оборудования субъектами МСП ( предоставлены субсидии не менее 6 субъектам МСП  при условии финансирования из бюджетов УР и РФ)</t>
  </si>
  <si>
    <t>Управление муниципальным имуществом и земельными ресурсами, организации инфраструктуры поддержки субъектов МСП</t>
  </si>
  <si>
    <t>Упрощен доступ  к аренде недвижимого имущества начинающим предпринимателям ( не менее 6 начинающим предпринимателям предоставлены офисы на льготных условиях)</t>
  </si>
  <si>
    <t>Обеспечено размещение муниципальных заказов у субъектов малого предпринимательства в объме не менее 15% от общего объема закупок</t>
  </si>
  <si>
    <t>Оказано содействие деятельности некоммерческого партнерства "Общественный Совет предпринимателей города Воткинска" по защите интересов субъектов малого и среднего предпринимательства посредством участия  некоммерческих организаций и объединений предпринимателей в разработке законопроектов в сфере предпринимательства</t>
  </si>
  <si>
    <t xml:space="preserve">Повышена квалификация,  проведена подготовка и переподготовка не менее 120  работающих в сфере малого и среднего предпринимательства. У населения сформированы знания о предпринимательской деятельности. </t>
  </si>
  <si>
    <t xml:space="preserve">Повышена  грамотность субъектов МСП в сфере налогового законодательства, юридических вопросах. </t>
  </si>
  <si>
    <t xml:space="preserve">Повышена информированность предпринимателей и лиц, желающих начать собственный бизнес о мерах государственной поддержки. Повышена мотивация населения к занятию предпринимательской деятельностью. </t>
  </si>
  <si>
    <t>Управление экономики, отдел инвестиций</t>
  </si>
  <si>
    <t>Отдел инвестиций</t>
  </si>
  <si>
    <t>Привлечены новые инвесторы  и  инвестиции в развитие города</t>
  </si>
  <si>
    <t>март, июль 2017 года</t>
  </si>
  <si>
    <t>Подана заявка в Правительство РФ о создании территории опережающего социально-экономического развития.                                                                                                                          Подана заявка на получение из Фонда развития моногородов субсидий на инфраструктуру, необходимую для реализации инвестиционных проектов.</t>
  </si>
  <si>
    <t xml:space="preserve">Увеличен объем  привлеченных инвестиций, созданы новые  рабочие места </t>
  </si>
  <si>
    <t>Сформирован имидж  города с  благоприятным инвестиционным климатом. Обеспечено информационное сопроводжение в сети интернет инвестиционной деятельности в МО "Город Воткинск"</t>
  </si>
  <si>
    <t>Организовано взаимодействие с представителями предпринимательского сообщества (обратная связь), выработаны решения по созданию благоприятного инвестиционного климата на территории города</t>
  </si>
  <si>
    <t>Повышена  эффективность  муниципального управления в сфере инвестиционной деятельности</t>
  </si>
  <si>
    <t xml:space="preserve">Обеспечено трудоустройство 450  несовершеннолетних граждан в возрасте от 14 до 18 лет, созданы условия для приобщения к труду несовершеннолетних , получения ими начальных профессиональных навыков, а также профилактики детской безнадзорности и преступности среди несовершеннолетних </t>
  </si>
  <si>
    <t xml:space="preserve">Обеспечены потребности организаций в выполнении работ, носящих временный или сезонный характер, трудоустройство безработных граждан, состоящих на учете в органах службы занятости свыше 6-ти месяцев ( всего на временные и общественные работы трудоустроено  155 человек) </t>
  </si>
  <si>
    <t>Расширены возможности  для трудоустройства инвалидов, безработных  граждан, испытывающих трудности в поиске работы (трудоустроено 15 человек на квотируемые рабочие места)</t>
  </si>
  <si>
    <t>Определены потребности  отраслей экономики и муниципальных предприятий в квалифицированных рабочих  и специалистах с высшим и средним образованием для обеспечения профессиональной подготовки кадров с учетом требований рынка труда</t>
  </si>
  <si>
    <t>Оказано содействие в разрешении споров в досудебном порядке</t>
  </si>
  <si>
    <t>Повышено качество коллективно-договорной работы в организациях</t>
  </si>
  <si>
    <t>Увеличено  количество заключенных трудовых договоров, обеспечена  легализация доходов участников рынка труда в городе</t>
  </si>
  <si>
    <t>Повышена информированность в вопросах охраны труда , снижен  травматизм на производстве</t>
  </si>
  <si>
    <t>Повышена профессинальная грамотность у 315  руководителей и специалистов учреждений и организаций в вопросах охраны труда</t>
  </si>
  <si>
    <t>Сбор информации о коллективных договорах (соглашениях), заключенных в организациях и учреждениях города. Проведение конкурсов на лучший коллективный договор</t>
  </si>
  <si>
    <t>1-й квартал</t>
  </si>
  <si>
    <t>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</t>
  </si>
  <si>
    <t>Улучшение условий и охраны труда в городе</t>
  </si>
  <si>
    <t>Проведение организационных мероприятий в области охраны труда, в том числе совещаний, семинаров, выставок средств безопасности труда</t>
  </si>
  <si>
    <t>Информирование предприятий, организаций и населения города по вопросам условий и охраны труда,  о профессинальных рисках, о безопасном труде в средствах массовой информации</t>
  </si>
  <si>
    <t>Организация обучения по охране труда руководителей и специалистов учреждений и организаций города</t>
  </si>
  <si>
    <t>Охват работающих по коллективным договорам в общей численности работающих в городе</t>
  </si>
  <si>
    <t>Численность пострадавших с утратой трудоспособности на 1 рабочий день и более, в том числе со смертельным исходом</t>
  </si>
  <si>
    <t>Численность обученных по охране труда руководителей и специалистов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</si>
  <si>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</si>
  <si>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</si>
  <si>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</si>
  <si>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</si>
  <si>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</si>
  <si>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</si>
  <si>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</si>
  <si>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</si>
  <si>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03</t>
  </si>
  <si>
    <t>04</t>
  </si>
  <si>
    <t>МП</t>
  </si>
  <si>
    <t>Наименование подпрограммы, основного мероприятия, мероприятия</t>
  </si>
  <si>
    <t>3</t>
  </si>
  <si>
    <t>4</t>
  </si>
  <si>
    <t>05</t>
  </si>
  <si>
    <t xml:space="preserve">Ежеквартально проводится мониторинг реализации инвестиционных проектов, включенных в КИП моногорода Воткинска </t>
  </si>
  <si>
    <t>Розничный товарооборот (во всех каналах реализации)</t>
  </si>
  <si>
    <t>млн. рублей</t>
  </si>
  <si>
    <t>кв. м на 1000 чел. населения</t>
  </si>
  <si>
    <t>Создана информационная база для принятия решений по развитию потребительского рынка</t>
  </si>
  <si>
    <t xml:space="preserve">Обеспеченность населения района площадью торговых объектов </t>
  </si>
  <si>
    <t>06</t>
  </si>
  <si>
    <t>Проведение мониторинга сферы потребительского рынка, выявление проблем и принятие мер реагирования</t>
  </si>
  <si>
    <t>Проведение мониторинга жалоб потребителей на качество товаров и услуг в сфере потребительского рынка</t>
  </si>
  <si>
    <t>Организация обучения работников торговли, общественного питания и бытовых услуг,  проведение семинаров, совещаний и «круглых столов»</t>
  </si>
  <si>
    <t>Исполнители</t>
  </si>
  <si>
    <t>Планирование территориального развития объектов торговли, общественного питания и бытовых услуг в целях повышения доступности соответствующих услуг для населения города</t>
  </si>
  <si>
    <t>Отдел потребительского рынка</t>
  </si>
  <si>
    <t>Формирование и ведение реестра организаций и объектов фактически осуществляющих торговлю, общественное питание и бытовое обслуживание в городе</t>
  </si>
  <si>
    <t>Отдел потребительского рынка, Межмуниципальный отдел МВД России «Воткинский» (по согласованию)</t>
  </si>
  <si>
    <t>Размещение в средствах массовой  информации и в системе «Интернет» информации о состоянии и перспективах развития объектов потребительского рынка и услуг</t>
  </si>
  <si>
    <t>Организация информационно – просветительской деятельности в области защиты прав потребителей посредством печати,  в сети Интернет</t>
  </si>
  <si>
    <t>Взаимодействие с другими муниципальными образованиями с целью обмена опытом работы</t>
  </si>
  <si>
    <t>Организация участия специалистов отрасли торговли, общественного питания, бытового обслуживания в республиканских конкурсах, смотрах профессионального мастерства</t>
  </si>
  <si>
    <t xml:space="preserve">Проведение мониторинга организаций розничной торговли на наличие в продаже продукции местных товаропроизводителей </t>
  </si>
  <si>
    <t>Администрация города, Отдел потребительского рынка</t>
  </si>
  <si>
    <t>Совершенствование координации и правового регулирования в сфере потребительского рынка</t>
  </si>
  <si>
    <t>0 1</t>
  </si>
  <si>
    <t>Развитие инфраструктуры и оптимальное размещение объектов потребительского рынка</t>
  </si>
  <si>
    <t>Развитие конкуренции</t>
  </si>
  <si>
    <t>Повышение качества и конкурентоспособности производимых и реализуемых товаров и услуг</t>
  </si>
  <si>
    <t>Развитие кадрового потенциала организаций потребительского рынка и сферы услуг</t>
  </si>
  <si>
    <t>Защита прав потребителей, повышение правовой грамотности субъектов потребительского рынка, формирование навыков рационального потребительского поведения</t>
  </si>
  <si>
    <t>Среднемесячная начисленная заработная плата работников крупных и средних предприятий и некоммерческих организаций</t>
  </si>
  <si>
    <t>рублей</t>
  </si>
  <si>
    <t>человек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</si>
  <si>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</si>
  <si>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</si>
  <si>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</si>
  <si>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</si>
  <si>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Муниципальная программа  "Создание условий для устойчивого экономического развития муниципального образования "Город Воткинск" на 2015-2020 годы"</t>
  </si>
  <si>
    <t>Подпрограмма 2 "Создание условий для развития малого и среднего предпринимательства"</t>
  </si>
  <si>
    <t>Число субъектов малого и среднего предпринимательства в расчете на 10 тыс. человек населения</t>
  </si>
  <si>
    <t>единиц</t>
  </si>
  <si>
    <t>Число малых и средних предприятий</t>
  </si>
  <si>
    <t>Число индивидуальных предпринимателей</t>
  </si>
  <si>
    <t>Сформировано единое информационное пространство для информирования жителей об услугах торговли, общественного питания, бытового обслуживания</t>
  </si>
  <si>
    <t>Сформированы показатели для анализа состояния организации торговли продукцией местных товаропроизводителей</t>
  </si>
  <si>
    <t>Приняты меры реагирования в целях защиты прав неопределенного круга лиц</t>
  </si>
  <si>
    <t xml:space="preserve">Повышен уровень информированности о государственном регулировании сферы услуг </t>
  </si>
  <si>
    <t xml:space="preserve">Обеспечена территориальная доступность товаров и бытовых услуг для населения </t>
  </si>
  <si>
    <t xml:space="preserve">Обеспечена территориальная  доступность товаров и услуг, развитие конкуренции, создание новых рабочих мест </t>
  </si>
  <si>
    <t xml:space="preserve">Организация и проведение выставок, ярмарок товаров и услуг </t>
  </si>
  <si>
    <t xml:space="preserve">Оказана поддержка предприятиям торговли и общественного питания, жители города обеспечены товарами и услугами </t>
  </si>
  <si>
    <t>Создано единое информационное пространство, информационная поддержка предприятий сферы услуг</t>
  </si>
  <si>
    <t>Создано единое информационное пространство, информационная поддержка предприятий сферы услуг, повышено качество обслуживания жителей города</t>
  </si>
  <si>
    <t>Снижено количество нарушений с сфере торговли алкогольной продукции, уменьшено число фактов  торговли в неустановленных местах</t>
  </si>
  <si>
    <t>Повышено  профессиональное мастерство специалистов сферы услуг, качество обслуживания потребителей, увеличено количество специалистов со званием "мастер" в своей области, проведены мероприятия по популяризации профессий, обмену профессиональным  опытом</t>
  </si>
  <si>
    <t>Повышено качество обслуживания потребителей, профессиональное мастерство специалистов сферы услуг, проведены мероприятия по популяризации профессий, обмену опытом</t>
  </si>
  <si>
    <t>Повышен профессиональный  уровень работников   торговли, общественного питания и бытовых услуг,  обеспечено соблюдение действующего законодательства сферы услуг</t>
  </si>
  <si>
    <t>Оказана консультационная  помощь потребителям,  приняты меры реагирования к нарушителям законодательства в сфере защиты прав потребителей</t>
  </si>
  <si>
    <t>Повышен уровень информированности субъектов потребительского рынка в сфере законодательства по защите прав потребителей</t>
  </si>
  <si>
    <t>Повышен уровнь  правовой грамотности населения по вопросам защиты своих прав</t>
  </si>
  <si>
    <t>Установлены инвестиционные приоритеты города в программных документах на среднесрочную перспективу</t>
  </si>
  <si>
    <t>На сегодняшний день обеспеченность города Воткинска торговыми площадями выше норматива по УР в 1,5 раза</t>
  </si>
  <si>
    <t>Данные предаврительные к концу года ожидается достижение планового значения</t>
  </si>
  <si>
    <t>Отмечается снижение показателя за счет закрытия неработающих ИП</t>
  </si>
  <si>
    <t>февраль, март</t>
  </si>
  <si>
    <t xml:space="preserve">1-е полугодие </t>
  </si>
  <si>
    <t>1-е полугодие</t>
  </si>
  <si>
    <t>апрель, май, июнь</t>
  </si>
  <si>
    <t xml:space="preserve"> </t>
  </si>
  <si>
    <t>Отчет о реализации муниципальной программы "Создание условий для устойчивого экономического развития муниципального образования "Город Воткинск" на 2015-2020 годы" за 1 полугодие 2018 г.</t>
  </si>
  <si>
    <t>В 1-м полугодии финансирования из вышестоящих бюджетов не было.</t>
  </si>
  <si>
    <t>Оказана 61 бесплатная консультация субъектам МСП и начинающим предпринимателям</t>
  </si>
  <si>
    <t>Актуализированы торговые реестры на основании сведений из дислокаций  - 1269 объектов</t>
  </si>
  <si>
    <t>Введены в эксплуатацию магазин "Крепеж" (ул. 8-е Марта), кулинария ООО "Славянка"(ул. Спорта, 6), ТЦ "Атриум" (ул. Кирова, 14)</t>
  </si>
  <si>
    <t xml:space="preserve">В досудебном порядке рассмотрено 79 жалоб  по нарушениям  прав граждан. По обращениям граждан оказывается консультационная помощь по разъяснению  закона о защите прав потребителей. </t>
  </si>
  <si>
    <t xml:space="preserve">Размещена информация : 10.01- об обострении ситуации африканской чумы свиней, 26.01 - о повышении качества гостиничных услуг г. Ижевск , 29.01. - по участию "Неделя Российског Ритела 2018"в г. Москва , 31.01.- о семинаре  по эл. ветеринарной системе "Меркурий", 19.02.- о семинаре ЕГАИС, 22.02.- о проведении конференции по вопросам ЗПП и повышения уровня правовой грамотности. в маг "Нефтяник , 01.03.- о семинаре "Женщина и бизнес- как сохранить баланс" , 13.03.- о пороведении "Дня поставщика"в г. Ижевске , 11.04.- о проведении республиканского смотра-конкурса "Дни национальной кухни" , 19.04. - о проведении "День поставщика" на территории ЗАол "Саравпульского дрожжепивзавода", 06.04.- о совещании по БО и гостиничному бизнесув г. Ижевске , 25.04 - о качестве реализуемых молока и молочной продукциина на потребительском рынке УР , 07.05.- об участии в "День поставщика" , 08.05.-по участию 7-8 июня в г. Москве конференции "Маркетинг торговых центров. Перезагрузка", 09.06. -об участии в фестивале удмуртской культуры "Гербер" в г. Москве, в зон "Сделано в Удмуртии", 09.06.- о необходимости регистрации  в информационной системе "Меркурий" , 13.06.- о семинаре маркировка алкогольной продукции в счистеме ЕГАИС , 20.06.- по участию в конкурсе барбекю на гастрономическом фестивале "Кама fest", 26.06.- по оформлению ветеринарных сопроводительных документов в системе "Меркурий",  02.07.- информация роспотребнадзора по фальсифицированному сыру </t>
  </si>
  <si>
    <t xml:space="preserve">Проведено 3  совещания: 07.02- совещание по эл. ветеринарной сертификации "Меркурий", 21.02.- совещание по системе ЕГАИС и началом переходного периода с 01.03.2018 год на помарочный учет алкогольной продукции , 18.06.- семинар-совещание маркировка алкогольной продукции в системе ЕГАИС. </t>
  </si>
  <si>
    <t>Состоялось 10 заседаний комиссии, заслушаны руководители 20 организаций. выявлено 220 случаев неформальной занятости работников, с 200 работниками заключены трудовые договора. Исполнение контрольного показателя 50%. Проведено 6 рейдов у 66 субъектов, выявлено 23 случая неофициально работающих граждан. Осуществляются проверки трудоустройства несовершеннолетних граждан без заключения трудовых договоров.</t>
  </si>
  <si>
    <t>План на конец текущего 2018 года</t>
  </si>
  <si>
    <t>Факт на конец отчетного периода         1 полугодие 2018года</t>
  </si>
  <si>
    <t xml:space="preserve">Трудоустроено 142 несовершеннолетних граждан </t>
  </si>
  <si>
    <t xml:space="preserve"> Трудоустроено 19 инвалидов</t>
  </si>
  <si>
    <t>На 8 предприятиях города организовано 22 рабочих места для организации общественых работ по благоустройству города.  На общественные и временные работы трудоустроено 19 человек</t>
  </si>
  <si>
    <t>Подготовлена информация в Министерство социальной политики и труда  УР о потребности в кадрах по профессиям начального и специальностям среднего профессионального и высшего образования в МО «Город Воткинск» на 2019-2021 гг.</t>
  </si>
  <si>
    <t xml:space="preserve">Состоялось 2 заседания Общественного совета предпринимателей.                                                      Вопросы:                                                                                       1. Встреча с министром экономики УР М.И. Туминым                                                                                 2. Организация субботника ко Дню Победы.                                             3. Подготовка благотворительного спектакля ко дню предпринимательства РФ, утверждение кандидатур на награждение почетными грамотами к профессиональныму празднику.                                                                  </t>
  </si>
  <si>
    <t xml:space="preserve">Проведено 7 обучающих семинаров для  субъектов МСП (обучено 55 субъектов МСП)                                          </t>
  </si>
  <si>
    <t xml:space="preserve">На сайте МО "Город Воткинск" обновлен  раздел "Помощь инвестору", с актуализацией информация по мерам  поддержки инвесторам, нормативным документам об инвестиционной деятельности и др. В конкурсе среди МО Удумуртской Республики город занял второе место, получена премия в размере 800 тыс.руб. Создан Фонд развития Города. </t>
  </si>
  <si>
    <t>Выдан 31 займ на общую сумму 19950 тыс. руб.                                          Создано 23 рабочих места (профинансированными субъектами МСП).</t>
  </si>
  <si>
    <t>Заключено 188 муниципальных контрактов с субъектами МП на общую сумму 29503,142 тыс. руб.</t>
  </si>
  <si>
    <t>Факт на начало отчетного периода         (за 2017 год)</t>
  </si>
  <si>
    <t>январь 2018</t>
  </si>
  <si>
    <t>ежемесячно, ежекварт.</t>
  </si>
  <si>
    <t>ежекварт.</t>
  </si>
  <si>
    <t>2-е полугодие</t>
  </si>
  <si>
    <t>22.03.-участие в конкурсе парикмахерского искуства "ПрестиИж" в рамках фестиваля "Гимн-ремеслу" (участники: студия красоты "Блеск"-дипломы 3 и 2 места, парикмахерская "Молодость"). 17.05.- Участие в День поставщика  д. Хохряки, Завьяловский район (МУП ТОП "Поиск", ИП Замараева, ООО "Дулкын", Администрация города), с 25.04 по 05.05. - участие в республиканском смотре-конкурсе "Дни национальной кухни" (диплом 1 степени -МУП ТОП "Поиск", диплом 2 степени- ООО "Паркуз Групп", благодарность шк. 12),</t>
  </si>
  <si>
    <t xml:space="preserve">Утвержден План мероприятий по улучшению условий и охраны труда в муниципальном образовании «Город Воткинск» на  2018 год.  Проведены: мониторинг состояния условий и охраны труда на предприятиях и в организациях города Воткинска, мониторинг проведения специальной оценки условий труда в подведомственных организациях.  Подана заявка от муниципального образования на участие в конкурсе "Успех и безопасность", на участие в республиканском конкурсе "Лучшее муниципальное образование в област охраны труда". Ведомственный контроль  осуществлен в 5 оганизациях.  Администрация приняла участие в расследовании 1 тяжелого несчастного случая на предприятии города. В апреле в организациях и на предприятиях  проведены  мероприятия,  посвященные Всемирному дню охраны труда.  </t>
  </si>
  <si>
    <t>Обучение запланировано  во 2 полугодии (в подведомственных организациях , у субъектов МСП)</t>
  </si>
  <si>
    <t>Мониторинги проводяться с периодичностью 1 раз в квартал. Данные направляются в Министерство промышленности и торговли УР для контроля роста цен по основным продуктам питания. В результате мониторинга установлено, что продукция товаропроизводителей Удмуртии представлена в большинстве торговых точек города.</t>
  </si>
  <si>
    <t xml:space="preserve">Участие в республиканском конкурсе парикмахерского искусства "ПрестиИж" в рамках фестиваля "Гимн-ремеслу".                                     Участие в Дне поставщика  в д. Хохряки, участие в республиканском смотре-конкурсе "Дни национальной кухни". </t>
  </si>
  <si>
    <t>Размещение информации о проводимых  мероприятиях в области торговли и общественного питания, изменениях в законодательстве на сайте МО "Город Воткинск", в разделе "Торговля",  "Предприятия торговли и общественного питания".    Информация регулярно размещаетсяв соц.сети в "В Контакте".</t>
  </si>
  <si>
    <t xml:space="preserve">Организация и проведение городских профессиональных конкурсов </t>
  </si>
  <si>
    <t>3 субъектам МСП в Центре поддержки малого предпринимательства предоставлены  в аренду офисы на льготных условиях. На свободные 5 офисов объявлен конкурсный отбор. Регулярно сдается в аренду конференц-зал для проведения семинаров, тренингов и др. мероприятий для субъектов МСП. Количество проведенных мероприятий  в конференц-зале - 68.</t>
  </si>
  <si>
    <t>Обновлена информация об инвестиционных площадках на официальном сайте МО "Город Воткинск" и  на официальном сайте Инвестиционного портала УР (на сегодняшний день 11 площадок, 9 земельных участков)</t>
  </si>
  <si>
    <t>Субсидирование части затрат субъектов малого и среднего предпринимательства по оплате части лизинговых платежей по договрам лизинга</t>
  </si>
  <si>
    <t>сентябрь, октябрь</t>
  </si>
  <si>
    <t xml:space="preserve">Популяризация профессий сферы услуг. </t>
  </si>
  <si>
    <t>Развитие центра поддержки предпринимательства</t>
  </si>
  <si>
    <t>Заполняемость Центра 100 %</t>
  </si>
  <si>
    <t>Управление экономики ВМФПМП</t>
  </si>
  <si>
    <t xml:space="preserve">Работают Воткинский муниципальный фонд поддержки малого предпринимательства, центр поддержки предпринимательства города Воткинска.                                                                         Сданы в аренду 3 офиса (из 8 офисов ЦПП ).                                                                                                                                                                               На площадях центра продолжает работу  офис городских проектов. В первом полугодии 3 проекта, получившие консультации в офисе городских проектов,  получили гранты из Фонда Президентских грантов. (Проекты: "Первые городсие игры боевых искусств"- 479,5тыс. руб., "Кузница патриотов"-495 тыс. руб., "Мастерская писателя Евгения Пермяка"-27708 тыс. руб.) </t>
  </si>
  <si>
    <t>Содействие деятельности НП "Общественный Совет предпринимателей города Воткинска"</t>
  </si>
  <si>
    <t>В 1-м полугодии заседания Совета не проводились</t>
  </si>
  <si>
    <t xml:space="preserve">Состоялось 1 заседение комиссии (25.04.18),  рассматривались вопросы о мероприятиях, проводимых в рамках  Всемирного дня охраны труда, об организации работы по охране труда на предприятиях города. </t>
  </si>
  <si>
    <t>По результатам проведенного мониторинга заключенных коллективных договоров охват коллективными договорами 90-95%</t>
  </si>
  <si>
    <t xml:space="preserve">На официальном сайте города Воткинска в разделе "Труд, занятость, охрана труда" регулярно актуализируется информация в области охраны труда для работодателей. </t>
  </si>
  <si>
    <t xml:space="preserve">Организована выставка товаров местных производителей в рамках торжественного мероприятия ко дню Российского предпринимательства (24.05). Организована выездная торговля  на 8 городских мероприятиях ( 151 торговая точка)                      </t>
  </si>
  <si>
    <t xml:space="preserve">Данные предварительные.                                        На отчетный период нет данных по АО "Воткинский завод".  </t>
  </si>
  <si>
    <t xml:space="preserve">В результате рейдов выявлены нарушения                                                                       1. нарушения ограничений розничной продажи алкогольной продукции - выявлено 9 правонарушений, взыскано штрафов на сумму 27 тыс. рублей.                                                                                         2. торговля в неустановленных местах -выявлено 30 правонарушений, взыскано штрафов на сумму 120 тыс. рублей.  </t>
  </si>
  <si>
    <t xml:space="preserve">В составе генерального плана городского округа г. Воткинска разработана карта размещения объектов торговли, бытового обслуживания и общественного питания. 1-я очередь реализации генерального плана запланированв до 2026 года. Предусмотренные проектом объекты торговли общественного питания и бытовых услуг смогут обеспечить потребности населения в соответствующих услугах. </t>
  </si>
  <si>
    <t xml:space="preserve">24.05.- организация  торжественного мероприятия к профессиональному празднику Дню Российского предпринимательства.                                      Городской конкурс профессионального мастерства работников общественного питания "Палитра вкуса-2018", городской конкурс "Лучший по профессии" запланированы во 2 полугодии . </t>
  </si>
  <si>
    <t xml:space="preserve">26.04.- организован субботник  на Нагорном кладбище в честь Дня Победы.                                                 24.05.- праздничное мероприятие, посвященное дню Российского предпринимательства, награждение почетными грамотами лучших предпринимателей. Предприниматели города Воткинска и Воткинского района выступили в роли актеров и на большой сцене Дворца культуры «Юбилейный»  в благотворительном спектакле.
 Все средства, вырученные от продажи билетов (более 75 тыс. руб., были  направлены в Фонд развития города Воткинска и  в помощь детям с особыми образовательными потребностями и ограниченными возможностями здоровья (классы ЗПР в школах № 5, 7, 8, 15). 
Организаторами благотворительной акции выступили Воткинский  муниципальный фонд поддержки малого предпринимательства,  Администрация города Воткинска, Дворец культуры «Юбилейный», Центр детского творчества города Воткинска.  
Перед началом спектакля была организована выставка-дегустация продукции местных товаропроизводителей. 
</t>
  </si>
  <si>
    <t xml:space="preserve">На территории города реализуются инвестиционные проекты предприятий: АО "Воткинский завод", ООО "Завод НГО "Техновек", ООО "Воткинский ДОК", ООО "ПаркузГрупп" и др. </t>
  </si>
  <si>
    <t xml:space="preserve">В январе  проведено совещание по обсуждению портфеля инвестпроектов с целью оказания кредитной гарантированнойподдержки АО Корпорацией МСП и АО МСП Банк.                                                                 В марте в Резиденции Главы УР презентациия  возможностей "бизнес-навигатора МСП"  в том числе, с участием инвесторов города Воткинска.                                           В апрелесовещание по основным мерам поддержки для субъектов МСП при осуществлении инвестпроектов. Вошли в реестр инвестиционных проектов УР с новыми инвестиционными проектами ООО ПО"Маяк", ООО "Мираж -Н", ООО "Новый город", ООО "Аудит -сервис", ООО "Стройактив", ООО "ПаркузГрупп"(два проекта)                   </t>
  </si>
  <si>
    <t>В 1-м полугодии 2018 года обучающих мероприятий по охране  труда не проводилось.Обучение планируется во 2 полугодии (для субъектов МСП, специалистов подведомственных организаций).</t>
  </si>
  <si>
    <t>Для уточнения причины снижения количества субъектов МСП сделан запрос в МИФНС №3 по УР</t>
  </si>
  <si>
    <t xml:space="preserve">Проведены совещания: по электронной ветеринарной сертивикации "Меркурий", по системе внедрения ЕГАИС и началом переходного периода на помарочный учет алкогольной продукции. </t>
  </si>
  <si>
    <t>24.05. - праздничное мероприятие, посвященное профессиональному празднику Дню российского предпринимательства.                                                              Городские конкурсы:  "Палитра вкуса",  "Лучший по профессии" запланированы во 2-м полугодии</t>
  </si>
  <si>
    <t>В марте проведен двухдневный Форум"Фаст-Революция с привлечением представителей бизнес-сообщества";  В апреле организация участия нескольких крупных инвесторов в Форуме "Новая индустриализация: развитие передовых технологий в экономике УР;                                                           В Июне организция участия в республиканском Форуме социальных предпринимателей, в Ижевске.  В июле организация участия в рабочей встрече с Филиалом ФГБУ  "ФКП-Росреестр";                          В Июне организация участия г.Воткинска в семинаре -конференции "Академия развития моногородов", в Набережных Челнах;                                                        Получено положительное решение заседания эксперной комиссии о соответствии инвестиционных проектов критериям, установленным законом  УР от 12.05.2015 № 24-РЗ, в целях предоставления земли без торгов: ООО "Аудит-Сервис" (57 млн.руб. инвестиций), ООО "Маяк" (102 млн.руб.), ООО "Челси" (103 млн. руб) .                                                                    В результате осуществления проектов ожидается создание 170 новых рабочих мест.                                                                                                                                                                                                             На 01.07.2018 года  20 инвестиционных проектов предприятий города Воткинска внесены в Реестр инвестиционных проектов УР.                                                                     Офис городских проектов поддержал грантовые заявки, в результате три социальных проекта получат поддержку по итогам конкурса президентских грантов. 
Одобрена заявка в НО "Фонд развития моногородов", заключено соглашение о софинансировании расходов УР в целях реализации мероприятий по строительству и реконструкции объектов инфраструктуры, необходимых для реализации инвестиционных проетов в монопрофильном МО "Город Воткинск"</t>
  </si>
  <si>
    <t>22.02. участие в совещании по закону о потребительском кредитовании, услуги микрофинансовых организаций (Роспотребнадзор), 20.03.- участие в заседании "О состоянии потребительского рынка УР в 2017 году и перспективах его развития на 2018 год" (г. Ижевск), 30.03.- межведоственная комиссия по профилактике и правонарушению в г. Воткинске, 04.04. -участие в заседании Межведомственного координационного совета "Обеспечение антитеррористической защищенности объектов торговли и гостиниц в УР" (г. Ижевск), 24.04.-участие в ВКС по защите прав потребителей г. Воткинск</t>
  </si>
  <si>
    <t xml:space="preserve">Проведено 12 рейдов по нарушению правил торовли в неустановленных местах с представителями  управления ветеренарии УР и  МО МВД "Воткинский". Нарушителям выписано адм.штрафов на сумму 120 тыс. руб.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</si>
</sst>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i/>
      <sz val="8.5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 wrapText="1"/>
    </xf>
    <xf numFmtId="172" fontId="6" fillId="32" borderId="10" xfId="0" applyNumberFormat="1" applyFont="1" applyFill="1" applyBorder="1" applyAlignment="1">
      <alignment horizontal="right"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6" fillId="32" borderId="10" xfId="0" applyFont="1" applyFill="1" applyBorder="1" applyAlignment="1">
      <alignment horizontal="left" vertical="center" wrapText="1" inden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vertical="center" wrapText="1"/>
    </xf>
    <xf numFmtId="178" fontId="12" fillId="0" borderId="10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8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justify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right" vertical="center"/>
    </xf>
    <xf numFmtId="49" fontId="16" fillId="0" borderId="10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14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center"/>
    </xf>
    <xf numFmtId="0" fontId="14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32" borderId="13" xfId="0" applyNumberFormat="1" applyFont="1" applyFill="1" applyBorder="1" applyAlignment="1">
      <alignment horizontal="center" vertical="top"/>
    </xf>
    <xf numFmtId="0" fontId="16" fillId="32" borderId="13" xfId="0" applyFont="1" applyFill="1" applyBorder="1" applyAlignment="1">
      <alignment horizontal="center" vertical="top"/>
    </xf>
    <xf numFmtId="0" fontId="6" fillId="32" borderId="13" xfId="0" applyFont="1" applyFill="1" applyBorder="1" applyAlignment="1">
      <alignment horizontal="left" vertical="top" wrapText="1"/>
    </xf>
    <xf numFmtId="0" fontId="16" fillId="32" borderId="13" xfId="0" applyFont="1" applyFill="1" applyBorder="1" applyAlignment="1">
      <alignment horizontal="center" vertical="center"/>
    </xf>
    <xf numFmtId="49" fontId="16" fillId="32" borderId="13" xfId="0" applyNumberFormat="1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178" fontId="6" fillId="32" borderId="10" xfId="0" applyNumberFormat="1" applyFont="1" applyFill="1" applyBorder="1" applyAlignment="1">
      <alignment vertical="center"/>
    </xf>
    <xf numFmtId="180" fontId="11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10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 horizontal="center"/>
    </xf>
    <xf numFmtId="180" fontId="21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78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/>
    </xf>
    <xf numFmtId="180" fontId="14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180" fontId="6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178" fontId="7" fillId="0" borderId="10" xfId="0" applyNumberFormat="1" applyFont="1" applyFill="1" applyBorder="1" applyAlignment="1">
      <alignment horizontal="center" vertical="center"/>
    </xf>
    <xf numFmtId="178" fontId="16" fillId="0" borderId="10" xfId="0" applyNumberFormat="1" applyFont="1" applyBorder="1" applyAlignment="1">
      <alignment horizontal="center" vertical="center"/>
    </xf>
    <xf numFmtId="178" fontId="16" fillId="32" borderId="10" xfId="0" applyNumberFormat="1" applyFont="1" applyFill="1" applyBorder="1" applyAlignment="1">
      <alignment horizontal="center" vertical="center"/>
    </xf>
    <xf numFmtId="178" fontId="7" fillId="32" borderId="10" xfId="0" applyNumberFormat="1" applyFont="1" applyFill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178" fontId="1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1" fontId="6" fillId="32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vertical="center" wrapText="1"/>
    </xf>
    <xf numFmtId="0" fontId="25" fillId="0" borderId="10" xfId="0" applyFont="1" applyBorder="1" applyAlignment="1">
      <alignment/>
    </xf>
    <xf numFmtId="0" fontId="4" fillId="0" borderId="0" xfId="0" applyFont="1" applyAlignment="1">
      <alignment horizontal="left" vertical="top" wrapText="1"/>
    </xf>
    <xf numFmtId="49" fontId="5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62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2">
      <selection activeCell="Q18" sqref="Q18"/>
    </sheetView>
  </sheetViews>
  <sheetFormatPr defaultColWidth="9.140625" defaultRowHeight="15"/>
  <cols>
    <col min="1" max="5" width="3.28125" style="0" customWidth="1"/>
    <col min="6" max="6" width="37.28125" style="0" customWidth="1"/>
    <col min="7" max="7" width="13.421875" style="0" customWidth="1"/>
    <col min="8" max="8" width="5.421875" style="0" customWidth="1"/>
    <col min="9" max="10" width="4.00390625" style="0" customWidth="1"/>
    <col min="11" max="11" width="10.00390625" style="0" customWidth="1"/>
    <col min="12" max="12" width="4.57421875" style="0" customWidth="1"/>
    <col min="13" max="13" width="9.00390625" style="0" customWidth="1"/>
    <col min="14" max="14" width="9.421875" style="0" customWidth="1"/>
    <col min="15" max="15" width="9.7109375" style="0" customWidth="1"/>
    <col min="16" max="17" width="7.57421875" style="0" customWidth="1"/>
  </cols>
  <sheetData>
    <row r="1" spans="1:17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88" t="s">
        <v>86</v>
      </c>
      <c r="O1" s="188"/>
      <c r="P1" s="188"/>
      <c r="Q1" s="188"/>
    </row>
    <row r="2" spans="1:17" ht="4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89" t="s">
        <v>112</v>
      </c>
      <c r="O2" s="189"/>
      <c r="P2" s="189"/>
      <c r="Q2" s="189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89" t="s">
        <v>87</v>
      </c>
      <c r="O3" s="189"/>
      <c r="P3" s="189"/>
      <c r="Q3" s="189"/>
    </row>
    <row r="4" spans="1:17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89"/>
      <c r="P4" s="189"/>
      <c r="Q4" s="189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33" customHeight="1">
      <c r="A6" s="191" t="s">
        <v>259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ht="15">
      <c r="A8" s="192" t="s">
        <v>109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</row>
    <row r="9" spans="1:17" ht="15">
      <c r="A9" s="5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.75" customHeight="1">
      <c r="A10" s="194" t="s">
        <v>180</v>
      </c>
      <c r="B10" s="195"/>
      <c r="C10" s="195"/>
      <c r="D10" s="195"/>
      <c r="E10" s="196"/>
      <c r="F10" s="190" t="s">
        <v>48</v>
      </c>
      <c r="G10" s="190" t="s">
        <v>50</v>
      </c>
      <c r="H10" s="190" t="s">
        <v>51</v>
      </c>
      <c r="I10" s="190"/>
      <c r="J10" s="190"/>
      <c r="K10" s="190"/>
      <c r="L10" s="190"/>
      <c r="M10" s="190" t="s">
        <v>52</v>
      </c>
      <c r="N10" s="190"/>
      <c r="O10" s="190"/>
      <c r="P10" s="190" t="s">
        <v>93</v>
      </c>
      <c r="Q10" s="190"/>
    </row>
    <row r="11" spans="1:17" ht="56.25">
      <c r="A11" s="9" t="s">
        <v>187</v>
      </c>
      <c r="B11" s="9" t="s">
        <v>181</v>
      </c>
      <c r="C11" s="9" t="s">
        <v>182</v>
      </c>
      <c r="D11" s="9" t="s">
        <v>183</v>
      </c>
      <c r="E11" s="9" t="s">
        <v>83</v>
      </c>
      <c r="F11" s="197" t="s">
        <v>46</v>
      </c>
      <c r="G11" s="190"/>
      <c r="H11" s="9" t="s">
        <v>53</v>
      </c>
      <c r="I11" s="9" t="s">
        <v>54</v>
      </c>
      <c r="J11" s="9" t="s">
        <v>55</v>
      </c>
      <c r="K11" s="9" t="s">
        <v>56</v>
      </c>
      <c r="L11" s="9" t="s">
        <v>57</v>
      </c>
      <c r="M11" s="9" t="s">
        <v>95</v>
      </c>
      <c r="N11" s="9" t="s">
        <v>94</v>
      </c>
      <c r="O11" s="9" t="s">
        <v>96</v>
      </c>
      <c r="P11" s="9" t="s">
        <v>97</v>
      </c>
      <c r="Q11" s="9" t="s">
        <v>98</v>
      </c>
    </row>
    <row r="12" spans="1:17" ht="15">
      <c r="A12" s="175" t="s">
        <v>191</v>
      </c>
      <c r="B12" s="175"/>
      <c r="C12" s="175"/>
      <c r="D12" s="175"/>
      <c r="E12" s="173"/>
      <c r="F12" s="193" t="s">
        <v>65</v>
      </c>
      <c r="G12" s="13" t="s">
        <v>59</v>
      </c>
      <c r="H12" s="15"/>
      <c r="I12" s="15"/>
      <c r="J12" s="15"/>
      <c r="K12" s="15"/>
      <c r="L12" s="15"/>
      <c r="M12" s="126">
        <v>70</v>
      </c>
      <c r="N12" s="126">
        <v>0</v>
      </c>
      <c r="O12" s="126">
        <v>0</v>
      </c>
      <c r="P12" s="126">
        <f aca="true" t="shared" si="0" ref="P12:P17">O12/M12*100</f>
        <v>0</v>
      </c>
      <c r="Q12" s="126">
        <v>0</v>
      </c>
    </row>
    <row r="13" spans="1:17" ht="31.5">
      <c r="A13" s="175"/>
      <c r="B13" s="175"/>
      <c r="C13" s="175"/>
      <c r="D13" s="175"/>
      <c r="E13" s="174"/>
      <c r="F13" s="193"/>
      <c r="G13" s="17" t="s">
        <v>62</v>
      </c>
      <c r="H13" s="15">
        <v>933</v>
      </c>
      <c r="I13" s="15"/>
      <c r="J13" s="15"/>
      <c r="K13" s="15"/>
      <c r="L13" s="15"/>
      <c r="M13" s="126">
        <v>70</v>
      </c>
      <c r="N13" s="126">
        <v>0</v>
      </c>
      <c r="O13" s="126">
        <v>0</v>
      </c>
      <c r="P13" s="126">
        <f t="shared" si="0"/>
        <v>0</v>
      </c>
      <c r="Q13" s="126">
        <v>0</v>
      </c>
    </row>
    <row r="14" spans="1:17" ht="15">
      <c r="A14" s="175" t="s">
        <v>191</v>
      </c>
      <c r="B14" s="175" t="s">
        <v>179</v>
      </c>
      <c r="C14" s="175"/>
      <c r="D14" s="175"/>
      <c r="E14" s="173"/>
      <c r="F14" s="193" t="s">
        <v>64</v>
      </c>
      <c r="G14" s="13" t="s">
        <v>59</v>
      </c>
      <c r="H14" s="15"/>
      <c r="I14" s="15"/>
      <c r="J14" s="15"/>
      <c r="K14" s="15"/>
      <c r="L14" s="15"/>
      <c r="M14" s="126">
        <v>60</v>
      </c>
      <c r="N14" s="126">
        <v>0</v>
      </c>
      <c r="O14" s="126">
        <f>O15</f>
        <v>0</v>
      </c>
      <c r="P14" s="126">
        <v>0</v>
      </c>
      <c r="Q14" s="126">
        <v>0</v>
      </c>
    </row>
    <row r="15" spans="1:17" ht="31.5">
      <c r="A15" s="175"/>
      <c r="B15" s="175"/>
      <c r="C15" s="175"/>
      <c r="D15" s="175"/>
      <c r="E15" s="174"/>
      <c r="F15" s="193"/>
      <c r="G15" s="17" t="s">
        <v>62</v>
      </c>
      <c r="H15" s="6">
        <v>933</v>
      </c>
      <c r="I15" s="15"/>
      <c r="J15" s="15"/>
      <c r="K15" s="15"/>
      <c r="L15" s="15"/>
      <c r="M15" s="126">
        <v>60</v>
      </c>
      <c r="N15" s="126">
        <v>0</v>
      </c>
      <c r="O15" s="126">
        <v>0</v>
      </c>
      <c r="P15" s="126">
        <v>0</v>
      </c>
      <c r="Q15" s="126">
        <v>0</v>
      </c>
    </row>
    <row r="16" spans="1:17" ht="15">
      <c r="A16" s="175" t="s">
        <v>191</v>
      </c>
      <c r="B16" s="175" t="s">
        <v>178</v>
      </c>
      <c r="C16" s="175"/>
      <c r="D16" s="175"/>
      <c r="E16" s="173"/>
      <c r="F16" s="193" t="s">
        <v>58</v>
      </c>
      <c r="G16" s="13" t="s">
        <v>59</v>
      </c>
      <c r="H16" s="6"/>
      <c r="I16" s="6"/>
      <c r="J16" s="6"/>
      <c r="K16" s="6"/>
      <c r="L16" s="6"/>
      <c r="M16" s="126">
        <v>10</v>
      </c>
      <c r="N16" s="126">
        <v>0</v>
      </c>
      <c r="O16" s="126">
        <v>0</v>
      </c>
      <c r="P16" s="126">
        <f t="shared" si="0"/>
        <v>0</v>
      </c>
      <c r="Q16" s="126">
        <v>0</v>
      </c>
    </row>
    <row r="17" spans="1:17" ht="31.5">
      <c r="A17" s="175"/>
      <c r="B17" s="175"/>
      <c r="C17" s="175"/>
      <c r="D17" s="175"/>
      <c r="E17" s="174"/>
      <c r="F17" s="193"/>
      <c r="G17" s="17" t="s">
        <v>21</v>
      </c>
      <c r="H17" s="6">
        <v>933</v>
      </c>
      <c r="I17" s="10" t="s">
        <v>186</v>
      </c>
      <c r="J17" s="6">
        <v>12</v>
      </c>
      <c r="K17" s="10"/>
      <c r="L17" s="6"/>
      <c r="M17" s="126">
        <v>10</v>
      </c>
      <c r="N17" s="126">
        <v>0</v>
      </c>
      <c r="O17" s="126">
        <v>0</v>
      </c>
      <c r="P17" s="126">
        <f t="shared" si="0"/>
        <v>0</v>
      </c>
      <c r="Q17" s="126">
        <v>0</v>
      </c>
    </row>
    <row r="18" spans="1:17" ht="67.5">
      <c r="A18" s="11" t="s">
        <v>191</v>
      </c>
      <c r="B18" s="11" t="s">
        <v>178</v>
      </c>
      <c r="C18" s="11" t="s">
        <v>12</v>
      </c>
      <c r="D18" s="18">
        <v>1</v>
      </c>
      <c r="E18" s="18">
        <v>1</v>
      </c>
      <c r="F18" s="12" t="s">
        <v>60</v>
      </c>
      <c r="G18" s="96" t="s">
        <v>21</v>
      </c>
      <c r="H18" s="19">
        <v>933</v>
      </c>
      <c r="I18" s="48" t="s">
        <v>186</v>
      </c>
      <c r="J18" s="19">
        <v>12</v>
      </c>
      <c r="K18" s="48"/>
      <c r="L18" s="19">
        <v>810</v>
      </c>
      <c r="M18" s="127">
        <v>0</v>
      </c>
      <c r="N18" s="127">
        <v>0</v>
      </c>
      <c r="O18" s="127">
        <v>0</v>
      </c>
      <c r="P18" s="126">
        <v>0</v>
      </c>
      <c r="Q18" s="126">
        <v>0</v>
      </c>
    </row>
    <row r="19" spans="1:17" ht="33.75">
      <c r="A19" s="11" t="s">
        <v>191</v>
      </c>
      <c r="B19" s="11" t="s">
        <v>178</v>
      </c>
      <c r="C19" s="11" t="s">
        <v>12</v>
      </c>
      <c r="D19" s="18">
        <v>2</v>
      </c>
      <c r="E19" s="18">
        <v>1</v>
      </c>
      <c r="F19" s="12" t="s">
        <v>14</v>
      </c>
      <c r="G19" s="96" t="s">
        <v>21</v>
      </c>
      <c r="H19" s="19">
        <v>933</v>
      </c>
      <c r="I19" s="48" t="s">
        <v>186</v>
      </c>
      <c r="J19" s="19">
        <v>12</v>
      </c>
      <c r="K19" s="48" t="s">
        <v>113</v>
      </c>
      <c r="L19" s="19">
        <v>810</v>
      </c>
      <c r="M19" s="127">
        <v>10</v>
      </c>
      <c r="N19" s="127">
        <v>0</v>
      </c>
      <c r="O19" s="127">
        <v>0</v>
      </c>
      <c r="P19" s="126">
        <v>0</v>
      </c>
      <c r="Q19" s="126">
        <v>0</v>
      </c>
    </row>
    <row r="20" spans="1:17" ht="15">
      <c r="A20" s="186" t="s">
        <v>191</v>
      </c>
      <c r="B20" s="186" t="s">
        <v>178</v>
      </c>
      <c r="C20" s="186" t="s">
        <v>12</v>
      </c>
      <c r="D20" s="182">
        <v>3</v>
      </c>
      <c r="E20" s="182">
        <v>1</v>
      </c>
      <c r="F20" s="184" t="s">
        <v>114</v>
      </c>
      <c r="G20" s="178" t="s">
        <v>21</v>
      </c>
      <c r="H20" s="176">
        <v>933</v>
      </c>
      <c r="I20" s="180" t="s">
        <v>186</v>
      </c>
      <c r="J20" s="176">
        <v>12</v>
      </c>
      <c r="K20" s="48" t="s">
        <v>115</v>
      </c>
      <c r="L20" s="176">
        <v>810</v>
      </c>
      <c r="M20" s="127">
        <v>0</v>
      </c>
      <c r="N20" s="127">
        <v>0</v>
      </c>
      <c r="O20" s="127">
        <v>0</v>
      </c>
      <c r="P20" s="126">
        <v>0</v>
      </c>
      <c r="Q20" s="126">
        <v>0</v>
      </c>
    </row>
    <row r="21" spans="1:17" ht="15">
      <c r="A21" s="187"/>
      <c r="B21" s="187"/>
      <c r="C21" s="187"/>
      <c r="D21" s="183"/>
      <c r="E21" s="183"/>
      <c r="F21" s="185"/>
      <c r="G21" s="179"/>
      <c r="H21" s="177"/>
      <c r="I21" s="181"/>
      <c r="J21" s="177"/>
      <c r="K21" s="48" t="s">
        <v>49</v>
      </c>
      <c r="L21" s="177"/>
      <c r="M21" s="127">
        <v>0</v>
      </c>
      <c r="N21" s="127">
        <v>0</v>
      </c>
      <c r="O21" s="127">
        <v>0</v>
      </c>
      <c r="P21" s="126">
        <v>0</v>
      </c>
      <c r="Q21" s="126">
        <v>0</v>
      </c>
    </row>
    <row r="22" spans="1:17" s="103" customFormat="1" ht="67.5">
      <c r="A22" s="97" t="s">
        <v>191</v>
      </c>
      <c r="B22" s="97" t="s">
        <v>178</v>
      </c>
      <c r="C22" s="97" t="s">
        <v>12</v>
      </c>
      <c r="D22" s="98">
        <v>7</v>
      </c>
      <c r="E22" s="98">
        <v>1</v>
      </c>
      <c r="F22" s="99" t="s">
        <v>125</v>
      </c>
      <c r="G22" s="99" t="s">
        <v>21</v>
      </c>
      <c r="H22" s="100">
        <v>933</v>
      </c>
      <c r="I22" s="101" t="s">
        <v>186</v>
      </c>
      <c r="J22" s="100">
        <v>12</v>
      </c>
      <c r="K22" s="102" t="s">
        <v>49</v>
      </c>
      <c r="L22" s="100">
        <v>810</v>
      </c>
      <c r="M22" s="128">
        <v>0</v>
      </c>
      <c r="N22" s="128">
        <v>0</v>
      </c>
      <c r="O22" s="128">
        <v>0</v>
      </c>
      <c r="P22" s="129">
        <v>0</v>
      </c>
      <c r="Q22" s="129">
        <v>0</v>
      </c>
    </row>
    <row r="23" spans="1:17" ht="33.75">
      <c r="A23" s="11" t="s">
        <v>191</v>
      </c>
      <c r="B23" s="11" t="s">
        <v>178</v>
      </c>
      <c r="C23" s="11" t="s">
        <v>184</v>
      </c>
      <c r="D23" s="18">
        <v>1</v>
      </c>
      <c r="E23" s="18">
        <v>1</v>
      </c>
      <c r="F23" s="12" t="s">
        <v>16</v>
      </c>
      <c r="G23" s="96" t="s">
        <v>21</v>
      </c>
      <c r="H23" s="19">
        <v>933</v>
      </c>
      <c r="I23" s="48" t="s">
        <v>186</v>
      </c>
      <c r="J23" s="19">
        <v>12</v>
      </c>
      <c r="K23" s="48" t="s">
        <v>117</v>
      </c>
      <c r="L23" s="19">
        <v>244</v>
      </c>
      <c r="M23" s="127">
        <v>60</v>
      </c>
      <c r="N23" s="127">
        <v>0</v>
      </c>
      <c r="O23" s="127">
        <v>0</v>
      </c>
      <c r="P23" s="126">
        <f>O23/M23*100</f>
        <v>0</v>
      </c>
      <c r="Q23" s="126">
        <v>0</v>
      </c>
    </row>
    <row r="24" spans="1:17" s="125" customFormat="1" ht="24.75" customHeight="1">
      <c r="A24" s="186" t="s">
        <v>191</v>
      </c>
      <c r="B24" s="186" t="s">
        <v>178</v>
      </c>
      <c r="C24" s="186" t="s">
        <v>186</v>
      </c>
      <c r="D24" s="198"/>
      <c r="E24" s="198"/>
      <c r="F24" s="200" t="s">
        <v>17</v>
      </c>
      <c r="G24" s="13" t="s">
        <v>59</v>
      </c>
      <c r="H24" s="123"/>
      <c r="I24" s="124"/>
      <c r="J24" s="123"/>
      <c r="K24" s="124"/>
      <c r="L24" s="123"/>
      <c r="M24" s="130">
        <v>0</v>
      </c>
      <c r="N24" s="130">
        <v>0</v>
      </c>
      <c r="O24" s="132">
        <v>0</v>
      </c>
      <c r="P24" s="130">
        <v>0</v>
      </c>
      <c r="Q24" s="130">
        <v>0</v>
      </c>
    </row>
    <row r="25" spans="1:17" s="125" customFormat="1" ht="30.75" customHeight="1">
      <c r="A25" s="187"/>
      <c r="B25" s="187"/>
      <c r="C25" s="187"/>
      <c r="D25" s="199"/>
      <c r="E25" s="199"/>
      <c r="F25" s="201"/>
      <c r="G25" s="13" t="s">
        <v>21</v>
      </c>
      <c r="H25" s="123">
        <v>933</v>
      </c>
      <c r="I25" s="124"/>
      <c r="J25" s="123"/>
      <c r="K25" s="124"/>
      <c r="L25" s="123"/>
      <c r="M25" s="131">
        <v>0</v>
      </c>
      <c r="N25" s="131">
        <f>N27</f>
        <v>0</v>
      </c>
      <c r="O25" s="132">
        <v>0</v>
      </c>
      <c r="P25" s="131">
        <v>0</v>
      </c>
      <c r="Q25" s="131">
        <v>0</v>
      </c>
    </row>
    <row r="26" spans="1:17" s="125" customFormat="1" ht="39" customHeight="1">
      <c r="A26" s="186" t="s">
        <v>191</v>
      </c>
      <c r="B26" s="186" t="s">
        <v>178</v>
      </c>
      <c r="C26" s="186" t="s">
        <v>186</v>
      </c>
      <c r="D26" s="198">
        <v>1</v>
      </c>
      <c r="E26" s="198">
        <v>1</v>
      </c>
      <c r="F26" s="184" t="s">
        <v>23</v>
      </c>
      <c r="G26" s="184" t="s">
        <v>21</v>
      </c>
      <c r="H26" s="171">
        <v>933</v>
      </c>
      <c r="I26" s="202" t="s">
        <v>186</v>
      </c>
      <c r="J26" s="171">
        <v>12</v>
      </c>
      <c r="K26" s="124" t="s">
        <v>18</v>
      </c>
      <c r="L26" s="171">
        <v>244</v>
      </c>
      <c r="M26" s="111">
        <v>0</v>
      </c>
      <c r="N26" s="111">
        <v>0</v>
      </c>
      <c r="O26" s="132">
        <v>0</v>
      </c>
      <c r="P26" s="111">
        <v>0</v>
      </c>
      <c r="Q26" s="111">
        <v>0</v>
      </c>
    </row>
    <row r="27" spans="1:17" s="125" customFormat="1" ht="39.75" customHeight="1">
      <c r="A27" s="187"/>
      <c r="B27" s="187"/>
      <c r="C27" s="187"/>
      <c r="D27" s="199"/>
      <c r="E27" s="199"/>
      <c r="F27" s="185"/>
      <c r="G27" s="185"/>
      <c r="H27" s="172"/>
      <c r="I27" s="203"/>
      <c r="J27" s="172"/>
      <c r="K27" s="124" t="s">
        <v>19</v>
      </c>
      <c r="L27" s="172"/>
      <c r="M27" s="111">
        <v>0</v>
      </c>
      <c r="N27" s="111">
        <v>0</v>
      </c>
      <c r="O27" s="132">
        <v>0</v>
      </c>
      <c r="P27" s="111">
        <v>0</v>
      </c>
      <c r="Q27" s="111">
        <v>0</v>
      </c>
    </row>
    <row r="28" spans="1:17" ht="15">
      <c r="A28" s="175" t="s">
        <v>191</v>
      </c>
      <c r="B28" s="175" t="s">
        <v>189</v>
      </c>
      <c r="C28" s="175"/>
      <c r="D28" s="175"/>
      <c r="E28" s="173"/>
      <c r="F28" s="193" t="s">
        <v>61</v>
      </c>
      <c r="G28" s="13" t="s">
        <v>59</v>
      </c>
      <c r="H28" s="15"/>
      <c r="I28" s="15"/>
      <c r="J28" s="15"/>
      <c r="K28" s="15"/>
      <c r="L28" s="15"/>
      <c r="M28" s="126">
        <f>M29</f>
        <v>0</v>
      </c>
      <c r="N28" s="126">
        <f>N29</f>
        <v>0</v>
      </c>
      <c r="O28" s="126">
        <f>O29</f>
        <v>0</v>
      </c>
      <c r="P28" s="126">
        <v>0</v>
      </c>
      <c r="Q28" s="126">
        <v>0</v>
      </c>
    </row>
    <row r="29" spans="1:17" ht="31.5">
      <c r="A29" s="175"/>
      <c r="B29" s="175"/>
      <c r="C29" s="175"/>
      <c r="D29" s="175"/>
      <c r="E29" s="174"/>
      <c r="F29" s="193"/>
      <c r="G29" s="17" t="s">
        <v>62</v>
      </c>
      <c r="H29" s="6">
        <v>933</v>
      </c>
      <c r="I29" s="15"/>
      <c r="J29" s="15"/>
      <c r="K29" s="15"/>
      <c r="L29" s="15"/>
      <c r="M29" s="126">
        <v>0</v>
      </c>
      <c r="N29" s="126">
        <v>0</v>
      </c>
      <c r="O29" s="126">
        <v>0</v>
      </c>
      <c r="P29" s="126">
        <v>0</v>
      </c>
      <c r="Q29" s="126">
        <v>0</v>
      </c>
    </row>
    <row r="30" spans="1:17" ht="15">
      <c r="A30" s="175" t="s">
        <v>191</v>
      </c>
      <c r="B30" s="175" t="s">
        <v>190</v>
      </c>
      <c r="C30" s="175"/>
      <c r="D30" s="175"/>
      <c r="E30" s="173"/>
      <c r="F30" s="193" t="s">
        <v>63</v>
      </c>
      <c r="G30" s="13" t="s">
        <v>59</v>
      </c>
      <c r="H30" s="15"/>
      <c r="I30" s="15"/>
      <c r="J30" s="15"/>
      <c r="K30" s="15"/>
      <c r="L30" s="15"/>
      <c r="M30" s="126">
        <f aca="true" t="shared" si="1" ref="M30:O32">M31</f>
        <v>0</v>
      </c>
      <c r="N30" s="126">
        <f t="shared" si="1"/>
        <v>0</v>
      </c>
      <c r="O30" s="126">
        <f t="shared" si="1"/>
        <v>0</v>
      </c>
      <c r="P30" s="126">
        <v>0</v>
      </c>
      <c r="Q30" s="126">
        <v>0</v>
      </c>
    </row>
    <row r="31" spans="1:17" ht="31.5">
      <c r="A31" s="175"/>
      <c r="B31" s="175"/>
      <c r="C31" s="175"/>
      <c r="D31" s="175"/>
      <c r="E31" s="174"/>
      <c r="F31" s="193"/>
      <c r="G31" s="17" t="s">
        <v>62</v>
      </c>
      <c r="H31" s="6">
        <v>933</v>
      </c>
      <c r="I31" s="15"/>
      <c r="J31" s="15"/>
      <c r="K31" s="15"/>
      <c r="L31" s="15"/>
      <c r="M31" s="126">
        <v>0</v>
      </c>
      <c r="N31" s="126">
        <v>0</v>
      </c>
      <c r="O31" s="126">
        <v>0</v>
      </c>
      <c r="P31" s="126">
        <v>0</v>
      </c>
      <c r="Q31" s="126">
        <v>0</v>
      </c>
    </row>
    <row r="32" spans="1:17" ht="15">
      <c r="A32" s="175" t="s">
        <v>191</v>
      </c>
      <c r="B32" s="175" t="s">
        <v>118</v>
      </c>
      <c r="C32" s="175"/>
      <c r="D32" s="175"/>
      <c r="E32" s="173"/>
      <c r="F32" s="193" t="s">
        <v>119</v>
      </c>
      <c r="G32" s="13" t="s">
        <v>59</v>
      </c>
      <c r="H32" s="15"/>
      <c r="I32" s="15"/>
      <c r="J32" s="15"/>
      <c r="K32" s="15"/>
      <c r="L32" s="15"/>
      <c r="M32" s="126">
        <f t="shared" si="1"/>
        <v>0</v>
      </c>
      <c r="N32" s="126">
        <f t="shared" si="1"/>
        <v>0</v>
      </c>
      <c r="O32" s="126">
        <f t="shared" si="1"/>
        <v>0</v>
      </c>
      <c r="P32" s="126">
        <v>0</v>
      </c>
      <c r="Q32" s="126">
        <v>0</v>
      </c>
    </row>
    <row r="33" spans="1:17" ht="31.5">
      <c r="A33" s="175"/>
      <c r="B33" s="175"/>
      <c r="C33" s="175"/>
      <c r="D33" s="175"/>
      <c r="E33" s="174"/>
      <c r="F33" s="193"/>
      <c r="G33" s="17" t="s">
        <v>62</v>
      </c>
      <c r="H33" s="6">
        <v>933</v>
      </c>
      <c r="I33" s="15"/>
      <c r="J33" s="15"/>
      <c r="K33" s="15"/>
      <c r="L33" s="15"/>
      <c r="M33" s="126">
        <v>0</v>
      </c>
      <c r="N33" s="126">
        <v>0</v>
      </c>
      <c r="O33" s="126">
        <v>0</v>
      </c>
      <c r="P33" s="126">
        <v>0</v>
      </c>
      <c r="Q33" s="126">
        <v>0</v>
      </c>
    </row>
  </sheetData>
  <sheetProtection/>
  <mergeCells count="76">
    <mergeCell ref="J26:J27"/>
    <mergeCell ref="E24:E25"/>
    <mergeCell ref="F24:F25"/>
    <mergeCell ref="D26:D27"/>
    <mergeCell ref="E26:E27"/>
    <mergeCell ref="F26:F27"/>
    <mergeCell ref="G26:G27"/>
    <mergeCell ref="H26:H27"/>
    <mergeCell ref="I26:I27"/>
    <mergeCell ref="D14:D15"/>
    <mergeCell ref="C24:C25"/>
    <mergeCell ref="D24:D25"/>
    <mergeCell ref="F14:F15"/>
    <mergeCell ref="B16:B17"/>
    <mergeCell ref="A14:A15"/>
    <mergeCell ref="B14:B15"/>
    <mergeCell ref="E14:E15"/>
    <mergeCell ref="D16:D17"/>
    <mergeCell ref="C16:C17"/>
    <mergeCell ref="E16:E17"/>
    <mergeCell ref="F16:F17"/>
    <mergeCell ref="A24:A25"/>
    <mergeCell ref="B24:B25"/>
    <mergeCell ref="A32:A33"/>
    <mergeCell ref="B32:B33"/>
    <mergeCell ref="C20:C21"/>
    <mergeCell ref="F30:F31"/>
    <mergeCell ref="A20:A21"/>
    <mergeCell ref="B20:B21"/>
    <mergeCell ref="C14:C15"/>
    <mergeCell ref="A16:A17"/>
    <mergeCell ref="M10:O10"/>
    <mergeCell ref="E32:E33"/>
    <mergeCell ref="F32:F33"/>
    <mergeCell ref="E28:E29"/>
    <mergeCell ref="F28:F29"/>
    <mergeCell ref="H10:L10"/>
    <mergeCell ref="A10:E10"/>
    <mergeCell ref="F10:F11"/>
    <mergeCell ref="G10:G11"/>
    <mergeCell ref="A12:A13"/>
    <mergeCell ref="B12:B13"/>
    <mergeCell ref="E12:E13"/>
    <mergeCell ref="F12:F13"/>
    <mergeCell ref="C12:C13"/>
    <mergeCell ref="D12:D13"/>
    <mergeCell ref="N1:Q1"/>
    <mergeCell ref="N2:Q2"/>
    <mergeCell ref="N3:Q3"/>
    <mergeCell ref="C30:C31"/>
    <mergeCell ref="D30:D31"/>
    <mergeCell ref="C28:C29"/>
    <mergeCell ref="P10:Q10"/>
    <mergeCell ref="A6:Q6"/>
    <mergeCell ref="O4:Q4"/>
    <mergeCell ref="A8:Q8"/>
    <mergeCell ref="D28:D29"/>
    <mergeCell ref="D20:D21"/>
    <mergeCell ref="C32:C33"/>
    <mergeCell ref="D32:D33"/>
    <mergeCell ref="A30:A31"/>
    <mergeCell ref="B30:B31"/>
    <mergeCell ref="A28:A29"/>
    <mergeCell ref="A26:A27"/>
    <mergeCell ref="B26:B27"/>
    <mergeCell ref="C26:C27"/>
    <mergeCell ref="L26:L27"/>
    <mergeCell ref="E30:E31"/>
    <mergeCell ref="B28:B29"/>
    <mergeCell ref="L20:L21"/>
    <mergeCell ref="G20:G21"/>
    <mergeCell ref="H20:H21"/>
    <mergeCell ref="I20:I21"/>
    <mergeCell ref="J20:J21"/>
    <mergeCell ref="E20:E21"/>
    <mergeCell ref="F20:F2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C32">
      <selection activeCell="J37" sqref="J37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15">
      <c r="A1" s="16"/>
      <c r="B1" s="16"/>
      <c r="C1" s="16"/>
      <c r="D1" s="16"/>
      <c r="E1" s="16"/>
      <c r="F1" s="16"/>
      <c r="G1" s="16"/>
    </row>
    <row r="2" spans="1:7" ht="15">
      <c r="A2" s="207" t="s">
        <v>88</v>
      </c>
      <c r="B2" s="208"/>
      <c r="C2" s="208"/>
      <c r="D2" s="208"/>
      <c r="E2" s="208"/>
      <c r="F2" s="208"/>
      <c r="G2" s="208"/>
    </row>
    <row r="3" spans="1:7" ht="15">
      <c r="A3" s="16"/>
      <c r="B3" s="16"/>
      <c r="C3" s="16"/>
      <c r="D3" s="16"/>
      <c r="E3" s="16"/>
      <c r="F3" s="16"/>
      <c r="G3" s="16"/>
    </row>
    <row r="4" spans="1:7" s="35" customFormat="1" ht="11.25">
      <c r="A4" s="206" t="s">
        <v>180</v>
      </c>
      <c r="B4" s="209"/>
      <c r="C4" s="206" t="s">
        <v>66</v>
      </c>
      <c r="D4" s="206" t="s">
        <v>67</v>
      </c>
      <c r="E4" s="212" t="s">
        <v>68</v>
      </c>
      <c r="F4" s="213"/>
      <c r="G4" s="206" t="s">
        <v>108</v>
      </c>
    </row>
    <row r="5" spans="1:7" s="35" customFormat="1" ht="11.25">
      <c r="A5" s="206"/>
      <c r="B5" s="209"/>
      <c r="C5" s="209" t="s">
        <v>46</v>
      </c>
      <c r="D5" s="209"/>
      <c r="E5" s="210" t="s">
        <v>106</v>
      </c>
      <c r="F5" s="214" t="s">
        <v>107</v>
      </c>
      <c r="G5" s="206"/>
    </row>
    <row r="6" spans="1:7" s="35" customFormat="1" ht="33.75" customHeight="1">
      <c r="A6" s="20" t="s">
        <v>187</v>
      </c>
      <c r="B6" s="20" t="s">
        <v>181</v>
      </c>
      <c r="C6" s="209"/>
      <c r="D6" s="209"/>
      <c r="E6" s="211"/>
      <c r="F6" s="215"/>
      <c r="G6" s="206"/>
    </row>
    <row r="7" spans="1:7" ht="15">
      <c r="A7" s="204" t="s">
        <v>191</v>
      </c>
      <c r="B7" s="204"/>
      <c r="C7" s="205" t="s">
        <v>65</v>
      </c>
      <c r="D7" s="21" t="s">
        <v>59</v>
      </c>
      <c r="E7" s="30">
        <f>SUM(E8,E14:E16)</f>
        <v>18070</v>
      </c>
      <c r="F7" s="30">
        <f>SUM(F8,F14:F16)</f>
        <v>19950</v>
      </c>
      <c r="G7" s="30">
        <f>(F7/E7*100)</f>
        <v>110.40398450470393</v>
      </c>
    </row>
    <row r="8" spans="1:7" ht="15">
      <c r="A8" s="204"/>
      <c r="B8" s="204"/>
      <c r="C8" s="205"/>
      <c r="D8" s="23" t="s">
        <v>69</v>
      </c>
      <c r="E8" s="31">
        <v>70</v>
      </c>
      <c r="F8" s="31">
        <f>SUM(F10:F13)</f>
        <v>0</v>
      </c>
      <c r="G8" s="30">
        <f>(F8/E8*100)</f>
        <v>0</v>
      </c>
    </row>
    <row r="9" spans="1:7" ht="15">
      <c r="A9" s="204"/>
      <c r="B9" s="204"/>
      <c r="C9" s="205"/>
      <c r="D9" s="27" t="s">
        <v>70</v>
      </c>
      <c r="E9" s="24"/>
      <c r="F9" s="24"/>
      <c r="G9" s="30"/>
    </row>
    <row r="10" spans="1:7" ht="15">
      <c r="A10" s="204"/>
      <c r="B10" s="204"/>
      <c r="C10" s="205"/>
      <c r="D10" s="27" t="s">
        <v>71</v>
      </c>
      <c r="E10" s="24">
        <v>70</v>
      </c>
      <c r="F10" s="24">
        <v>0</v>
      </c>
      <c r="G10" s="30">
        <f>(F10/E10*100)</f>
        <v>0</v>
      </c>
    </row>
    <row r="11" spans="1:7" ht="15">
      <c r="A11" s="204"/>
      <c r="B11" s="204"/>
      <c r="C11" s="205"/>
      <c r="D11" s="27" t="s">
        <v>74</v>
      </c>
      <c r="E11" s="24">
        <f>SUM(E21,E29,E39,E47,E55)</f>
        <v>0</v>
      </c>
      <c r="F11" s="24">
        <f>SUM(F21,F29,F39,F47)</f>
        <v>0</v>
      </c>
      <c r="G11" s="30">
        <v>0</v>
      </c>
    </row>
    <row r="12" spans="1:7" ht="15">
      <c r="A12" s="204"/>
      <c r="B12" s="204"/>
      <c r="C12" s="205"/>
      <c r="D12" s="27" t="s">
        <v>73</v>
      </c>
      <c r="E12" s="24">
        <f>SUM(E30)</f>
        <v>0</v>
      </c>
      <c r="F12" s="24">
        <f>SUM(F30)</f>
        <v>0</v>
      </c>
      <c r="G12" s="30">
        <v>0</v>
      </c>
    </row>
    <row r="13" spans="1:7" ht="15">
      <c r="A13" s="204"/>
      <c r="B13" s="204"/>
      <c r="C13" s="205"/>
      <c r="D13" s="27" t="s">
        <v>75</v>
      </c>
      <c r="E13" s="24">
        <f>SUM(E22,E31,E40,E48,E56)</f>
        <v>0</v>
      </c>
      <c r="F13" s="24">
        <f>SUM(F22,F31,F40,F48)</f>
        <v>0</v>
      </c>
      <c r="G13" s="30">
        <v>0</v>
      </c>
    </row>
    <row r="14" spans="1:7" ht="22.5">
      <c r="A14" s="204"/>
      <c r="B14" s="204"/>
      <c r="C14" s="205"/>
      <c r="D14" s="29" t="s">
        <v>76</v>
      </c>
      <c r="E14" s="24">
        <f>SUM(E23,E32,E41,E49,E57)</f>
        <v>3000</v>
      </c>
      <c r="F14" s="24">
        <f>SUM(F23,F32,F41,F49)</f>
        <v>0</v>
      </c>
      <c r="G14" s="30">
        <v>0</v>
      </c>
    </row>
    <row r="15" spans="1:7" ht="22.5">
      <c r="A15" s="204"/>
      <c r="B15" s="204"/>
      <c r="C15" s="205"/>
      <c r="D15" s="32" t="s">
        <v>80</v>
      </c>
      <c r="E15" s="24">
        <f>SUM(E33)</f>
        <v>5000</v>
      </c>
      <c r="F15" s="24">
        <f>SUM(F33)</f>
        <v>0</v>
      </c>
      <c r="G15" s="30">
        <v>0</v>
      </c>
    </row>
    <row r="16" spans="1:7" ht="15">
      <c r="A16" s="204"/>
      <c r="B16" s="204"/>
      <c r="C16" s="205"/>
      <c r="D16" s="29" t="s">
        <v>78</v>
      </c>
      <c r="E16" s="25">
        <f>SUM(E24,E34,E42,E50,E58)</f>
        <v>10000</v>
      </c>
      <c r="F16" s="25">
        <v>19950</v>
      </c>
      <c r="G16" s="30">
        <f>(F16/E16*100)</f>
        <v>199.5</v>
      </c>
    </row>
    <row r="17" spans="1:7" ht="15">
      <c r="A17" s="204" t="s">
        <v>191</v>
      </c>
      <c r="B17" s="204" t="s">
        <v>179</v>
      </c>
      <c r="C17" s="205" t="s">
        <v>64</v>
      </c>
      <c r="D17" s="21" t="s">
        <v>59</v>
      </c>
      <c r="E17" s="30">
        <v>60</v>
      </c>
      <c r="F17" s="30">
        <f>SUM(F18,F23:F24)</f>
        <v>0</v>
      </c>
      <c r="G17" s="30">
        <f>SUM(G18,G23:G24)</f>
        <v>0</v>
      </c>
    </row>
    <row r="18" spans="1:7" ht="15">
      <c r="A18" s="204"/>
      <c r="B18" s="204"/>
      <c r="C18" s="205"/>
      <c r="D18" s="23" t="s">
        <v>69</v>
      </c>
      <c r="E18" s="31">
        <v>60</v>
      </c>
      <c r="F18" s="31">
        <f>SUM(F20:F22)</f>
        <v>0</v>
      </c>
      <c r="G18" s="31">
        <f>SUM(G20:G22)</f>
        <v>0</v>
      </c>
    </row>
    <row r="19" spans="1:7" ht="15">
      <c r="A19" s="204"/>
      <c r="B19" s="204"/>
      <c r="C19" s="205"/>
      <c r="D19" s="27" t="s">
        <v>70</v>
      </c>
      <c r="E19" s="24"/>
      <c r="F19" s="24"/>
      <c r="G19" s="24"/>
    </row>
    <row r="20" spans="1:7" ht="15">
      <c r="A20" s="204"/>
      <c r="B20" s="204"/>
      <c r="C20" s="205"/>
      <c r="D20" s="27" t="s">
        <v>71</v>
      </c>
      <c r="E20" s="24">
        <v>0</v>
      </c>
      <c r="F20" s="24">
        <v>0</v>
      </c>
      <c r="G20" s="24">
        <v>0</v>
      </c>
    </row>
    <row r="21" spans="1:7" ht="15">
      <c r="A21" s="204"/>
      <c r="B21" s="204"/>
      <c r="C21" s="205"/>
      <c r="D21" s="27" t="s">
        <v>74</v>
      </c>
      <c r="E21" s="24">
        <v>0</v>
      </c>
      <c r="F21" s="24">
        <v>0</v>
      </c>
      <c r="G21" s="24">
        <v>0</v>
      </c>
    </row>
    <row r="22" spans="1:7" ht="15">
      <c r="A22" s="204"/>
      <c r="B22" s="204"/>
      <c r="C22" s="205"/>
      <c r="D22" s="27" t="s">
        <v>75</v>
      </c>
      <c r="E22" s="24">
        <v>0</v>
      </c>
      <c r="F22" s="24">
        <v>0</v>
      </c>
      <c r="G22" s="24">
        <v>0</v>
      </c>
    </row>
    <row r="23" spans="1:7" ht="22.5">
      <c r="A23" s="204"/>
      <c r="B23" s="204"/>
      <c r="C23" s="205"/>
      <c r="D23" s="29" t="s">
        <v>76</v>
      </c>
      <c r="E23" s="24">
        <v>0</v>
      </c>
      <c r="F23" s="24">
        <v>0</v>
      </c>
      <c r="G23" s="24">
        <v>0</v>
      </c>
    </row>
    <row r="24" spans="1:7" ht="15">
      <c r="A24" s="204"/>
      <c r="B24" s="204"/>
      <c r="C24" s="205"/>
      <c r="D24" s="29" t="s">
        <v>78</v>
      </c>
      <c r="E24" s="25">
        <v>0</v>
      </c>
      <c r="F24" s="25">
        <v>0</v>
      </c>
      <c r="G24" s="25">
        <v>0</v>
      </c>
    </row>
    <row r="25" spans="1:7" ht="15">
      <c r="A25" s="204" t="s">
        <v>191</v>
      </c>
      <c r="B25" s="204" t="s">
        <v>178</v>
      </c>
      <c r="C25" s="205" t="s">
        <v>58</v>
      </c>
      <c r="D25" s="21" t="s">
        <v>59</v>
      </c>
      <c r="E25" s="22">
        <v>18070</v>
      </c>
      <c r="F25" s="22">
        <f>SUM(F26,F32:F34)</f>
        <v>19950</v>
      </c>
      <c r="G25" s="30">
        <f>(F25/E25*100)</f>
        <v>110.40398450470393</v>
      </c>
    </row>
    <row r="26" spans="1:8" ht="15">
      <c r="A26" s="204"/>
      <c r="B26" s="204"/>
      <c r="C26" s="205"/>
      <c r="D26" s="23" t="s">
        <v>69</v>
      </c>
      <c r="E26" s="24">
        <f>SUM(E28:E31)</f>
        <v>70</v>
      </c>
      <c r="F26" s="24">
        <v>0</v>
      </c>
      <c r="G26" s="30">
        <f>(F26/E26*100)</f>
        <v>0</v>
      </c>
      <c r="H26" s="26"/>
    </row>
    <row r="27" spans="1:7" ht="15">
      <c r="A27" s="204"/>
      <c r="B27" s="204"/>
      <c r="C27" s="205"/>
      <c r="D27" s="27" t="s">
        <v>70</v>
      </c>
      <c r="E27" s="24"/>
      <c r="F27" s="36"/>
      <c r="G27" s="30"/>
    </row>
    <row r="28" spans="1:7" ht="15">
      <c r="A28" s="204"/>
      <c r="B28" s="204"/>
      <c r="C28" s="205"/>
      <c r="D28" s="27" t="s">
        <v>71</v>
      </c>
      <c r="E28" s="25">
        <v>70</v>
      </c>
      <c r="F28" s="25">
        <v>0</v>
      </c>
      <c r="G28" s="30">
        <f>F28/E28*100</f>
        <v>0</v>
      </c>
    </row>
    <row r="29" spans="1:7" ht="15">
      <c r="A29" s="204"/>
      <c r="B29" s="204"/>
      <c r="C29" s="205"/>
      <c r="D29" s="27" t="s">
        <v>72</v>
      </c>
      <c r="E29" s="25">
        <v>0</v>
      </c>
      <c r="F29" s="25">
        <v>0</v>
      </c>
      <c r="G29" s="30">
        <v>0</v>
      </c>
    </row>
    <row r="30" spans="1:7" ht="15">
      <c r="A30" s="204"/>
      <c r="B30" s="204"/>
      <c r="C30" s="205"/>
      <c r="D30" s="27" t="s">
        <v>73</v>
      </c>
      <c r="E30" s="25">
        <v>0</v>
      </c>
      <c r="F30" s="25">
        <v>0</v>
      </c>
      <c r="G30" s="30">
        <v>0</v>
      </c>
    </row>
    <row r="31" spans="1:7" ht="15">
      <c r="A31" s="204"/>
      <c r="B31" s="204"/>
      <c r="C31" s="205"/>
      <c r="D31" s="27" t="s">
        <v>75</v>
      </c>
      <c r="E31" s="25">
        <v>0</v>
      </c>
      <c r="F31" s="31">
        <v>0</v>
      </c>
      <c r="G31" s="30">
        <v>0</v>
      </c>
    </row>
    <row r="32" spans="1:7" ht="22.5">
      <c r="A32" s="204"/>
      <c r="B32" s="204"/>
      <c r="C32" s="205"/>
      <c r="D32" s="28" t="s">
        <v>79</v>
      </c>
      <c r="E32" s="25">
        <v>3000</v>
      </c>
      <c r="F32" s="31">
        <v>0</v>
      </c>
      <c r="G32" s="30">
        <f>(F32/E32*100)</f>
        <v>0</v>
      </c>
    </row>
    <row r="33" spans="1:7" ht="22.5">
      <c r="A33" s="204"/>
      <c r="B33" s="204"/>
      <c r="C33" s="205"/>
      <c r="D33" s="33" t="s">
        <v>80</v>
      </c>
      <c r="E33" s="104">
        <v>5000</v>
      </c>
      <c r="F33" s="31">
        <v>0</v>
      </c>
      <c r="G33" s="30">
        <f>(F33/E33*100)</f>
        <v>0</v>
      </c>
    </row>
    <row r="34" spans="1:8" ht="15">
      <c r="A34" s="216"/>
      <c r="B34" s="216"/>
      <c r="C34" s="205"/>
      <c r="D34" s="29" t="s">
        <v>78</v>
      </c>
      <c r="E34" s="25">
        <v>10000</v>
      </c>
      <c r="F34" s="25">
        <v>19950</v>
      </c>
      <c r="G34" s="30">
        <f>(F34/E34*100)</f>
        <v>199.5</v>
      </c>
      <c r="H34" s="26"/>
    </row>
    <row r="35" spans="1:7" ht="15">
      <c r="A35" s="204" t="s">
        <v>191</v>
      </c>
      <c r="B35" s="204" t="s">
        <v>189</v>
      </c>
      <c r="C35" s="205" t="s">
        <v>61</v>
      </c>
      <c r="D35" s="21" t="s">
        <v>59</v>
      </c>
      <c r="E35" s="30">
        <f>SUM(E36,E41:E42)</f>
        <v>0</v>
      </c>
      <c r="F35" s="30">
        <f>SUM(F36,F41:F42)</f>
        <v>0</v>
      </c>
      <c r="G35" s="30">
        <v>0</v>
      </c>
    </row>
    <row r="36" spans="1:7" ht="15">
      <c r="A36" s="204"/>
      <c r="B36" s="204"/>
      <c r="C36" s="205"/>
      <c r="D36" s="23" t="s">
        <v>69</v>
      </c>
      <c r="E36" s="31">
        <f>SUM(E38:E40)</f>
        <v>0</v>
      </c>
      <c r="F36" s="31">
        <f>SUM(F38:F40)</f>
        <v>0</v>
      </c>
      <c r="G36" s="31">
        <f>SUM(G38:G40)</f>
        <v>0</v>
      </c>
    </row>
    <row r="37" spans="1:7" ht="15">
      <c r="A37" s="204"/>
      <c r="B37" s="204"/>
      <c r="C37" s="205"/>
      <c r="D37" s="27" t="s">
        <v>70</v>
      </c>
      <c r="E37" s="24"/>
      <c r="F37" s="24"/>
      <c r="G37" s="24"/>
    </row>
    <row r="38" spans="1:7" ht="15">
      <c r="A38" s="204"/>
      <c r="B38" s="204"/>
      <c r="C38" s="205"/>
      <c r="D38" s="27" t="s">
        <v>71</v>
      </c>
      <c r="E38" s="24">
        <v>0</v>
      </c>
      <c r="F38" s="24">
        <v>0</v>
      </c>
      <c r="G38" s="24">
        <v>0</v>
      </c>
    </row>
    <row r="39" spans="1:7" ht="15">
      <c r="A39" s="204"/>
      <c r="B39" s="204"/>
      <c r="C39" s="205"/>
      <c r="D39" s="27" t="s">
        <v>74</v>
      </c>
      <c r="E39" s="24">
        <v>0</v>
      </c>
      <c r="F39" s="24">
        <v>0</v>
      </c>
      <c r="G39" s="24">
        <v>0</v>
      </c>
    </row>
    <row r="40" spans="1:7" ht="15">
      <c r="A40" s="204"/>
      <c r="B40" s="204"/>
      <c r="C40" s="205"/>
      <c r="D40" s="27" t="s">
        <v>75</v>
      </c>
      <c r="E40" s="24">
        <v>0</v>
      </c>
      <c r="F40" s="24">
        <v>0</v>
      </c>
      <c r="G40" s="24">
        <v>0</v>
      </c>
    </row>
    <row r="41" spans="1:7" ht="22.5">
      <c r="A41" s="204"/>
      <c r="B41" s="204"/>
      <c r="C41" s="205"/>
      <c r="D41" s="29" t="s">
        <v>76</v>
      </c>
      <c r="E41" s="24">
        <v>0</v>
      </c>
      <c r="F41" s="24">
        <v>0</v>
      </c>
      <c r="G41" s="24">
        <v>0</v>
      </c>
    </row>
    <row r="42" spans="1:7" ht="15">
      <c r="A42" s="204"/>
      <c r="B42" s="204"/>
      <c r="C42" s="205"/>
      <c r="D42" s="29" t="s">
        <v>77</v>
      </c>
      <c r="E42" s="25">
        <v>0</v>
      </c>
      <c r="F42" s="47">
        <v>0</v>
      </c>
      <c r="G42" s="30">
        <v>0</v>
      </c>
    </row>
    <row r="43" spans="1:7" ht="15">
      <c r="A43" s="204" t="s">
        <v>191</v>
      </c>
      <c r="B43" s="204" t="s">
        <v>190</v>
      </c>
      <c r="C43" s="205" t="s">
        <v>63</v>
      </c>
      <c r="D43" s="21" t="s">
        <v>59</v>
      </c>
      <c r="E43" s="30">
        <f>SUM(E44,E49:E50)</f>
        <v>0</v>
      </c>
      <c r="F43" s="30">
        <f>SUM(F44,F49:F50)</f>
        <v>0</v>
      </c>
      <c r="G43" s="30">
        <f>SUM(G44,G49:G50)</f>
        <v>0</v>
      </c>
    </row>
    <row r="44" spans="1:7" ht="15">
      <c r="A44" s="204"/>
      <c r="B44" s="204"/>
      <c r="C44" s="205"/>
      <c r="D44" s="23" t="s">
        <v>69</v>
      </c>
      <c r="E44" s="31">
        <f>SUM(E46:E48)</f>
        <v>0</v>
      </c>
      <c r="F44" s="31">
        <f>SUM(F46:F48)</f>
        <v>0</v>
      </c>
      <c r="G44" s="31">
        <f>SUM(G46:G48)</f>
        <v>0</v>
      </c>
    </row>
    <row r="45" spans="1:7" ht="15">
      <c r="A45" s="204"/>
      <c r="B45" s="204"/>
      <c r="C45" s="205"/>
      <c r="D45" s="27" t="s">
        <v>70</v>
      </c>
      <c r="E45" s="24"/>
      <c r="F45" s="24"/>
      <c r="G45" s="24"/>
    </row>
    <row r="46" spans="1:7" ht="15">
      <c r="A46" s="204"/>
      <c r="B46" s="204"/>
      <c r="C46" s="205"/>
      <c r="D46" s="27" t="s">
        <v>71</v>
      </c>
      <c r="E46" s="24">
        <v>0</v>
      </c>
      <c r="F46" s="24">
        <v>0</v>
      </c>
      <c r="G46" s="24">
        <v>0</v>
      </c>
    </row>
    <row r="47" spans="1:7" ht="15">
      <c r="A47" s="204"/>
      <c r="B47" s="204"/>
      <c r="C47" s="205"/>
      <c r="D47" s="27" t="s">
        <v>74</v>
      </c>
      <c r="E47" s="24">
        <v>0</v>
      </c>
      <c r="F47" s="24">
        <v>0</v>
      </c>
      <c r="G47" s="24">
        <v>0</v>
      </c>
    </row>
    <row r="48" spans="1:7" ht="15">
      <c r="A48" s="204"/>
      <c r="B48" s="204"/>
      <c r="C48" s="205"/>
      <c r="D48" s="27" t="s">
        <v>75</v>
      </c>
      <c r="E48" s="24">
        <v>0</v>
      </c>
      <c r="F48" s="24">
        <v>0</v>
      </c>
      <c r="G48" s="24">
        <v>0</v>
      </c>
    </row>
    <row r="49" spans="1:7" ht="22.5">
      <c r="A49" s="204"/>
      <c r="B49" s="204"/>
      <c r="C49" s="205"/>
      <c r="D49" s="29" t="s">
        <v>76</v>
      </c>
      <c r="E49" s="24">
        <v>0</v>
      </c>
      <c r="F49" s="24">
        <v>0</v>
      </c>
      <c r="G49" s="24">
        <v>0</v>
      </c>
    </row>
    <row r="50" spans="1:7" ht="15">
      <c r="A50" s="204"/>
      <c r="B50" s="204"/>
      <c r="C50" s="205"/>
      <c r="D50" s="29" t="s">
        <v>78</v>
      </c>
      <c r="E50" s="25">
        <v>0</v>
      </c>
      <c r="F50" s="25">
        <v>0</v>
      </c>
      <c r="G50" s="25">
        <v>0</v>
      </c>
    </row>
    <row r="51" spans="1:7" ht="15">
      <c r="A51" s="204" t="s">
        <v>191</v>
      </c>
      <c r="B51" s="204" t="s">
        <v>118</v>
      </c>
      <c r="C51" s="205" t="s">
        <v>119</v>
      </c>
      <c r="D51" s="21" t="s">
        <v>59</v>
      </c>
      <c r="E51" s="30">
        <f>SUM(E52,E57:E58)</f>
        <v>0</v>
      </c>
      <c r="F51" s="30">
        <f>SUM(F52,F57:F58)</f>
        <v>0</v>
      </c>
      <c r="G51" s="30">
        <f>SUM(G52,G57:G58)</f>
        <v>0</v>
      </c>
    </row>
    <row r="52" spans="1:7" ht="15">
      <c r="A52" s="204"/>
      <c r="B52" s="204"/>
      <c r="C52" s="205"/>
      <c r="D52" s="23" t="s">
        <v>69</v>
      </c>
      <c r="E52" s="31">
        <f>SUM(E54:E56)</f>
        <v>0</v>
      </c>
      <c r="F52" s="31">
        <f>SUM(F54:F56)</f>
        <v>0</v>
      </c>
      <c r="G52" s="31">
        <f>SUM(G54:G56)</f>
        <v>0</v>
      </c>
    </row>
    <row r="53" spans="1:7" ht="15">
      <c r="A53" s="204"/>
      <c r="B53" s="204"/>
      <c r="C53" s="205"/>
      <c r="D53" s="27" t="s">
        <v>70</v>
      </c>
      <c r="E53" s="24"/>
      <c r="F53" s="24"/>
      <c r="G53" s="24"/>
    </row>
    <row r="54" spans="1:7" ht="15">
      <c r="A54" s="204"/>
      <c r="B54" s="204"/>
      <c r="C54" s="205"/>
      <c r="D54" s="27" t="s">
        <v>71</v>
      </c>
      <c r="E54" s="24">
        <v>0</v>
      </c>
      <c r="F54" s="24">
        <v>0</v>
      </c>
      <c r="G54" s="24">
        <v>0</v>
      </c>
    </row>
    <row r="55" spans="1:7" ht="15">
      <c r="A55" s="204"/>
      <c r="B55" s="204"/>
      <c r="C55" s="205"/>
      <c r="D55" s="27" t="s">
        <v>74</v>
      </c>
      <c r="E55" s="24">
        <v>0</v>
      </c>
      <c r="F55" s="24">
        <v>0</v>
      </c>
      <c r="G55" s="24">
        <v>0</v>
      </c>
    </row>
    <row r="56" spans="1:7" ht="15">
      <c r="A56" s="204"/>
      <c r="B56" s="204"/>
      <c r="C56" s="205"/>
      <c r="D56" s="27" t="s">
        <v>75</v>
      </c>
      <c r="E56" s="24">
        <v>0</v>
      </c>
      <c r="F56" s="24">
        <v>0</v>
      </c>
      <c r="G56" s="24">
        <v>0</v>
      </c>
    </row>
    <row r="57" spans="1:7" ht="22.5">
      <c r="A57" s="204"/>
      <c r="B57" s="204"/>
      <c r="C57" s="205"/>
      <c r="D57" s="29" t="s">
        <v>76</v>
      </c>
      <c r="E57" s="24">
        <v>0</v>
      </c>
      <c r="F57" s="24">
        <v>0</v>
      </c>
      <c r="G57" s="24">
        <v>0</v>
      </c>
    </row>
    <row r="58" spans="1:7" ht="15">
      <c r="A58" s="204"/>
      <c r="B58" s="204"/>
      <c r="C58" s="205"/>
      <c r="D58" s="29" t="s">
        <v>78</v>
      </c>
      <c r="E58" s="25">
        <v>0</v>
      </c>
      <c r="F58" s="25">
        <v>0</v>
      </c>
      <c r="G58" s="25">
        <v>0</v>
      </c>
    </row>
  </sheetData>
  <sheetProtection/>
  <mergeCells count="26">
    <mergeCell ref="B43:B50"/>
    <mergeCell ref="C43:C50"/>
    <mergeCell ref="A17:A24"/>
    <mergeCell ref="B17:B24"/>
    <mergeCell ref="C17:C24"/>
    <mergeCell ref="A25:A34"/>
    <mergeCell ref="B25:B34"/>
    <mergeCell ref="C25:C34"/>
    <mergeCell ref="A35:A42"/>
    <mergeCell ref="A2:G2"/>
    <mergeCell ref="A4:B5"/>
    <mergeCell ref="C4:C6"/>
    <mergeCell ref="D4:D6"/>
    <mergeCell ref="E5:E6"/>
    <mergeCell ref="E4:F4"/>
    <mergeCell ref="F5:F6"/>
    <mergeCell ref="A51:A58"/>
    <mergeCell ref="B51:B58"/>
    <mergeCell ref="C51:C58"/>
    <mergeCell ref="G4:G6"/>
    <mergeCell ref="B35:B42"/>
    <mergeCell ref="C35:C42"/>
    <mergeCell ref="A7:A16"/>
    <mergeCell ref="B7:B16"/>
    <mergeCell ref="C7:C16"/>
    <mergeCell ref="A43:A5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pane ySplit="1" topLeftCell="A21" activePane="bottomLeft" state="frozen"/>
      <selection pane="topLeft" activeCell="A1" sqref="A1"/>
      <selection pane="bottomLeft" activeCell="E23" sqref="E23"/>
    </sheetView>
  </sheetViews>
  <sheetFormatPr defaultColWidth="8.8515625" defaultRowHeight="15"/>
  <cols>
    <col min="1" max="4" width="3.00390625" style="71" customWidth="1"/>
    <col min="5" max="5" width="24.57421875" style="71" customWidth="1"/>
    <col min="6" max="6" width="9.57421875" style="71" customWidth="1"/>
    <col min="7" max="7" width="10.421875" style="71" customWidth="1"/>
    <col min="8" max="8" width="10.140625" style="156" customWidth="1"/>
    <col min="9" max="9" width="29.421875" style="71" customWidth="1"/>
    <col min="10" max="10" width="38.421875" style="72" customWidth="1"/>
    <col min="11" max="11" width="8.8515625" style="72" customWidth="1"/>
    <col min="12" max="12" width="32.57421875" style="71" customWidth="1"/>
    <col min="13" max="16384" width="8.8515625" style="71" customWidth="1"/>
  </cols>
  <sheetData>
    <row r="1" spans="1:11" ht="4.5" customHeight="1">
      <c r="A1" s="38"/>
      <c r="B1" s="38"/>
      <c r="C1" s="38"/>
      <c r="D1" s="38"/>
      <c r="E1" s="38"/>
      <c r="F1" s="38"/>
      <c r="G1" s="38"/>
      <c r="H1" s="135"/>
      <c r="I1" s="42"/>
      <c r="J1" s="43"/>
      <c r="K1" s="43"/>
    </row>
    <row r="2" spans="1:10" ht="24" customHeight="1">
      <c r="A2" s="220" t="s">
        <v>103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11.25">
      <c r="A3" s="38"/>
      <c r="B3" s="38"/>
      <c r="C3" s="38"/>
      <c r="D3" s="39"/>
      <c r="E3" s="39"/>
      <c r="F3" s="39"/>
      <c r="G3" s="39"/>
      <c r="H3" s="136"/>
      <c r="I3" s="39"/>
      <c r="J3" s="44"/>
    </row>
    <row r="4" spans="1:11" ht="11.25">
      <c r="A4" s="222" t="s">
        <v>180</v>
      </c>
      <c r="B4" s="222"/>
      <c r="C4" s="222"/>
      <c r="D4" s="222"/>
      <c r="E4" s="223" t="s">
        <v>188</v>
      </c>
      <c r="F4" s="223" t="s">
        <v>202</v>
      </c>
      <c r="G4" s="223" t="s">
        <v>99</v>
      </c>
      <c r="H4" s="217" t="s">
        <v>100</v>
      </c>
      <c r="I4" s="223" t="s">
        <v>177</v>
      </c>
      <c r="J4" s="223" t="s">
        <v>89</v>
      </c>
      <c r="K4" s="218" t="s">
        <v>90</v>
      </c>
    </row>
    <row r="5" spans="1:11" ht="22.5">
      <c r="A5" s="37" t="s">
        <v>187</v>
      </c>
      <c r="B5" s="37" t="s">
        <v>181</v>
      </c>
      <c r="C5" s="37" t="s">
        <v>182</v>
      </c>
      <c r="D5" s="37" t="s">
        <v>183</v>
      </c>
      <c r="E5" s="223"/>
      <c r="F5" s="223"/>
      <c r="G5" s="223"/>
      <c r="H5" s="217"/>
      <c r="I5" s="223"/>
      <c r="J5" s="223"/>
      <c r="K5" s="219"/>
    </row>
    <row r="6" spans="1:11" s="67" customFormat="1" ht="12">
      <c r="A6" s="49">
        <v>5</v>
      </c>
      <c r="B6" s="49">
        <v>1</v>
      </c>
      <c r="C6" s="49"/>
      <c r="D6" s="49"/>
      <c r="E6" s="230" t="s">
        <v>10</v>
      </c>
      <c r="F6" s="231"/>
      <c r="G6" s="231"/>
      <c r="H6" s="231"/>
      <c r="I6" s="231"/>
      <c r="J6" s="231"/>
      <c r="K6" s="232"/>
    </row>
    <row r="7" spans="1:11" s="62" customFormat="1" ht="48">
      <c r="A7" s="50" t="s">
        <v>191</v>
      </c>
      <c r="B7" s="50" t="s">
        <v>179</v>
      </c>
      <c r="C7" s="50" t="s">
        <v>214</v>
      </c>
      <c r="D7" s="137"/>
      <c r="E7" s="119" t="s">
        <v>213</v>
      </c>
      <c r="F7" s="138"/>
      <c r="G7" s="138"/>
      <c r="H7" s="139"/>
      <c r="I7" s="140"/>
      <c r="J7" s="119"/>
      <c r="K7" s="94"/>
    </row>
    <row r="8" spans="1:11" s="66" customFormat="1" ht="84">
      <c r="A8" s="51" t="s">
        <v>191</v>
      </c>
      <c r="B8" s="51" t="s">
        <v>179</v>
      </c>
      <c r="C8" s="51" t="s">
        <v>214</v>
      </c>
      <c r="D8" s="51" t="s">
        <v>179</v>
      </c>
      <c r="E8" s="52" t="s">
        <v>205</v>
      </c>
      <c r="F8" s="53" t="s">
        <v>204</v>
      </c>
      <c r="G8" s="53" t="s">
        <v>120</v>
      </c>
      <c r="H8" s="141" t="s">
        <v>280</v>
      </c>
      <c r="I8" s="52" t="s">
        <v>233</v>
      </c>
      <c r="J8" s="133" t="s">
        <v>262</v>
      </c>
      <c r="K8" s="57"/>
    </row>
    <row r="9" spans="1:11" s="66" customFormat="1" ht="96" customHeight="1">
      <c r="A9" s="51" t="s">
        <v>191</v>
      </c>
      <c r="B9" s="51" t="s">
        <v>179</v>
      </c>
      <c r="C9" s="51" t="s">
        <v>214</v>
      </c>
      <c r="D9" s="51" t="s">
        <v>178</v>
      </c>
      <c r="E9" s="52" t="s">
        <v>211</v>
      </c>
      <c r="F9" s="53" t="s">
        <v>204</v>
      </c>
      <c r="G9" s="53" t="s">
        <v>281</v>
      </c>
      <c r="H9" s="141" t="s">
        <v>282</v>
      </c>
      <c r="I9" s="52" t="s">
        <v>234</v>
      </c>
      <c r="J9" s="159" t="s">
        <v>287</v>
      </c>
      <c r="K9" s="57"/>
    </row>
    <row r="10" spans="1:11" s="66" customFormat="1" ht="117.75" customHeight="1">
      <c r="A10" s="51" t="s">
        <v>191</v>
      </c>
      <c r="B10" s="51" t="s">
        <v>179</v>
      </c>
      <c r="C10" s="51" t="s">
        <v>214</v>
      </c>
      <c r="D10" s="51" t="s">
        <v>189</v>
      </c>
      <c r="E10" s="52" t="s">
        <v>199</v>
      </c>
      <c r="F10" s="53" t="s">
        <v>204</v>
      </c>
      <c r="G10" s="53" t="s">
        <v>102</v>
      </c>
      <c r="H10" s="141" t="s">
        <v>254</v>
      </c>
      <c r="I10" s="52" t="s">
        <v>235</v>
      </c>
      <c r="J10" s="159" t="s">
        <v>307</v>
      </c>
      <c r="K10" s="57"/>
    </row>
    <row r="11" spans="1:11" s="62" customFormat="1" ht="48">
      <c r="A11" s="50" t="s">
        <v>191</v>
      </c>
      <c r="B11" s="50" t="s">
        <v>179</v>
      </c>
      <c r="C11" s="50" t="s">
        <v>184</v>
      </c>
      <c r="D11" s="50"/>
      <c r="E11" s="54" t="s">
        <v>215</v>
      </c>
      <c r="F11" s="138"/>
      <c r="G11" s="138"/>
      <c r="H11" s="139"/>
      <c r="I11" s="54"/>
      <c r="J11" s="120"/>
      <c r="K11" s="61"/>
    </row>
    <row r="12" spans="1:11" s="66" customFormat="1" ht="108">
      <c r="A12" s="51" t="s">
        <v>191</v>
      </c>
      <c r="B12" s="51" t="s">
        <v>179</v>
      </c>
      <c r="C12" s="51" t="s">
        <v>184</v>
      </c>
      <c r="D12" s="51" t="s">
        <v>179</v>
      </c>
      <c r="E12" s="52" t="s">
        <v>121</v>
      </c>
      <c r="F12" s="53" t="s">
        <v>204</v>
      </c>
      <c r="G12" s="53" t="s">
        <v>101</v>
      </c>
      <c r="H12" s="141" t="s">
        <v>255</v>
      </c>
      <c r="I12" s="52" t="s">
        <v>236</v>
      </c>
      <c r="J12" s="160" t="s">
        <v>315</v>
      </c>
      <c r="K12" s="57"/>
    </row>
    <row r="13" spans="1:11" s="66" customFormat="1" ht="108">
      <c r="A13" s="51" t="s">
        <v>191</v>
      </c>
      <c r="B13" s="51" t="s">
        <v>179</v>
      </c>
      <c r="C13" s="51" t="s">
        <v>184</v>
      </c>
      <c r="D13" s="51" t="s">
        <v>178</v>
      </c>
      <c r="E13" s="52" t="s">
        <v>203</v>
      </c>
      <c r="F13" s="53" t="s">
        <v>212</v>
      </c>
      <c r="G13" s="53" t="s">
        <v>101</v>
      </c>
      <c r="H13" s="141" t="s">
        <v>256</v>
      </c>
      <c r="I13" s="52" t="s">
        <v>237</v>
      </c>
      <c r="J13" s="160" t="s">
        <v>308</v>
      </c>
      <c r="K13" s="57"/>
    </row>
    <row r="14" spans="1:11" s="1" customFormat="1" ht="148.5" customHeight="1">
      <c r="A14" s="51" t="s">
        <v>191</v>
      </c>
      <c r="B14" s="51" t="s">
        <v>179</v>
      </c>
      <c r="C14" s="51" t="s">
        <v>184</v>
      </c>
      <c r="D14" s="51" t="s">
        <v>189</v>
      </c>
      <c r="E14" s="52" t="s">
        <v>122</v>
      </c>
      <c r="F14" s="53" t="s">
        <v>123</v>
      </c>
      <c r="G14" s="53" t="s">
        <v>101</v>
      </c>
      <c r="H14" s="141" t="s">
        <v>256</v>
      </c>
      <c r="I14" s="133" t="s">
        <v>238</v>
      </c>
      <c r="J14" s="133" t="s">
        <v>263</v>
      </c>
      <c r="K14" s="83"/>
    </row>
    <row r="15" spans="1:11" s="62" customFormat="1" ht="12">
      <c r="A15" s="50" t="s">
        <v>191</v>
      </c>
      <c r="B15" s="50" t="s">
        <v>179</v>
      </c>
      <c r="C15" s="50" t="s">
        <v>185</v>
      </c>
      <c r="D15" s="50"/>
      <c r="E15" s="54" t="s">
        <v>216</v>
      </c>
      <c r="F15" s="138"/>
      <c r="G15" s="138"/>
      <c r="H15" s="139"/>
      <c r="I15" s="54"/>
      <c r="J15" s="120"/>
      <c r="K15" s="61"/>
    </row>
    <row r="16" spans="1:11" s="66" customFormat="1" ht="72">
      <c r="A16" s="51" t="s">
        <v>191</v>
      </c>
      <c r="B16" s="51" t="s">
        <v>179</v>
      </c>
      <c r="C16" s="51" t="s">
        <v>185</v>
      </c>
      <c r="D16" s="51" t="s">
        <v>179</v>
      </c>
      <c r="E16" s="52" t="s">
        <v>239</v>
      </c>
      <c r="F16" s="53" t="s">
        <v>204</v>
      </c>
      <c r="G16" s="53" t="s">
        <v>101</v>
      </c>
      <c r="H16" s="141" t="s">
        <v>256</v>
      </c>
      <c r="I16" s="52" t="s">
        <v>240</v>
      </c>
      <c r="J16" s="169" t="s">
        <v>305</v>
      </c>
      <c r="K16" s="57"/>
    </row>
    <row r="17" spans="1:11" s="66" customFormat="1" ht="84">
      <c r="A17" s="51" t="s">
        <v>191</v>
      </c>
      <c r="B17" s="51" t="s">
        <v>179</v>
      </c>
      <c r="C17" s="51" t="s">
        <v>185</v>
      </c>
      <c r="D17" s="51" t="s">
        <v>178</v>
      </c>
      <c r="E17" s="52" t="s">
        <v>207</v>
      </c>
      <c r="F17" s="53" t="s">
        <v>204</v>
      </c>
      <c r="G17" s="53" t="s">
        <v>101</v>
      </c>
      <c r="H17" s="141" t="s">
        <v>256</v>
      </c>
      <c r="I17" s="52" t="s">
        <v>241</v>
      </c>
      <c r="J17" s="133" t="s">
        <v>289</v>
      </c>
      <c r="K17" s="57"/>
    </row>
    <row r="18" spans="1:11" s="66" customFormat="1" ht="78.75" customHeight="1">
      <c r="A18" s="51" t="s">
        <v>191</v>
      </c>
      <c r="B18" s="51" t="s">
        <v>179</v>
      </c>
      <c r="C18" s="51" t="s">
        <v>185</v>
      </c>
      <c r="D18" s="51" t="s">
        <v>189</v>
      </c>
      <c r="E18" s="52" t="s">
        <v>127</v>
      </c>
      <c r="F18" s="53" t="s">
        <v>204</v>
      </c>
      <c r="G18" s="53" t="s">
        <v>101</v>
      </c>
      <c r="H18" s="141"/>
      <c r="I18" s="52" t="s">
        <v>242</v>
      </c>
      <c r="J18" s="170" t="s">
        <v>288</v>
      </c>
      <c r="K18" s="57"/>
    </row>
    <row r="19" spans="1:11" s="62" customFormat="1" ht="48">
      <c r="A19" s="50" t="s">
        <v>191</v>
      </c>
      <c r="B19" s="50" t="s">
        <v>179</v>
      </c>
      <c r="C19" s="50" t="s">
        <v>186</v>
      </c>
      <c r="D19" s="50"/>
      <c r="E19" s="54" t="s">
        <v>217</v>
      </c>
      <c r="F19" s="138"/>
      <c r="G19" s="138"/>
      <c r="H19" s="139"/>
      <c r="I19" s="54"/>
      <c r="J19" s="53"/>
      <c r="K19" s="61"/>
    </row>
    <row r="20" spans="1:11" s="66" customFormat="1" ht="159" customHeight="1">
      <c r="A20" s="51" t="s">
        <v>191</v>
      </c>
      <c r="B20" s="51" t="s">
        <v>179</v>
      </c>
      <c r="C20" s="51" t="s">
        <v>186</v>
      </c>
      <c r="D20" s="51" t="s">
        <v>179</v>
      </c>
      <c r="E20" s="52" t="s">
        <v>209</v>
      </c>
      <c r="F20" s="53" t="s">
        <v>204</v>
      </c>
      <c r="G20" s="53" t="s">
        <v>101</v>
      </c>
      <c r="H20" s="141" t="s">
        <v>256</v>
      </c>
      <c r="I20" s="52" t="s">
        <v>196</v>
      </c>
      <c r="J20" s="52" t="s">
        <v>318</v>
      </c>
      <c r="K20" s="57"/>
    </row>
    <row r="21" spans="1:11" s="62" customFormat="1" ht="48">
      <c r="A21" s="50" t="s">
        <v>191</v>
      </c>
      <c r="B21" s="50" t="s">
        <v>179</v>
      </c>
      <c r="C21" s="50" t="s">
        <v>191</v>
      </c>
      <c r="D21" s="50"/>
      <c r="E21" s="54" t="s">
        <v>218</v>
      </c>
      <c r="F21" s="138"/>
      <c r="G21" s="138"/>
      <c r="H21" s="139"/>
      <c r="I21" s="54"/>
      <c r="J21" s="61"/>
      <c r="K21" s="61"/>
    </row>
    <row r="22" spans="1:11" s="66" customFormat="1" ht="144">
      <c r="A22" s="51" t="s">
        <v>191</v>
      </c>
      <c r="B22" s="51" t="s">
        <v>179</v>
      </c>
      <c r="C22" s="51" t="s">
        <v>191</v>
      </c>
      <c r="D22" s="51" t="s">
        <v>179</v>
      </c>
      <c r="E22" s="52" t="s">
        <v>128</v>
      </c>
      <c r="F22" s="53" t="s">
        <v>206</v>
      </c>
      <c r="G22" s="53" t="s">
        <v>101</v>
      </c>
      <c r="H22" s="141" t="s">
        <v>256</v>
      </c>
      <c r="I22" s="52" t="s">
        <v>243</v>
      </c>
      <c r="J22" s="133" t="s">
        <v>319</v>
      </c>
      <c r="K22" s="57"/>
    </row>
    <row r="23" spans="1:11" s="66" customFormat="1" ht="108">
      <c r="A23" s="51" t="s">
        <v>191</v>
      </c>
      <c r="B23" s="51" t="s">
        <v>179</v>
      </c>
      <c r="C23" s="51" t="s">
        <v>191</v>
      </c>
      <c r="D23" s="51" t="s">
        <v>178</v>
      </c>
      <c r="E23" s="52" t="s">
        <v>290</v>
      </c>
      <c r="F23" s="53" t="s">
        <v>204</v>
      </c>
      <c r="G23" s="53" t="s">
        <v>101</v>
      </c>
      <c r="H23" s="141" t="s">
        <v>283</v>
      </c>
      <c r="I23" s="52" t="s">
        <v>244</v>
      </c>
      <c r="J23" s="160" t="s">
        <v>309</v>
      </c>
      <c r="K23" s="57"/>
    </row>
    <row r="24" spans="1:11" s="66" customFormat="1" ht="144">
      <c r="A24" s="51" t="s">
        <v>191</v>
      </c>
      <c r="B24" s="51" t="s">
        <v>179</v>
      </c>
      <c r="C24" s="51" t="s">
        <v>191</v>
      </c>
      <c r="D24" s="51" t="s">
        <v>189</v>
      </c>
      <c r="E24" s="52" t="s">
        <v>210</v>
      </c>
      <c r="F24" s="53" t="s">
        <v>204</v>
      </c>
      <c r="G24" s="53" t="s">
        <v>101</v>
      </c>
      <c r="H24" s="141" t="s">
        <v>256</v>
      </c>
      <c r="I24" s="52" t="s">
        <v>245</v>
      </c>
      <c r="J24" s="133" t="s">
        <v>284</v>
      </c>
      <c r="K24" s="57"/>
    </row>
    <row r="25" spans="1:11" s="66" customFormat="1" ht="84">
      <c r="A25" s="51" t="s">
        <v>191</v>
      </c>
      <c r="B25" s="51" t="s">
        <v>179</v>
      </c>
      <c r="C25" s="51" t="s">
        <v>191</v>
      </c>
      <c r="D25" s="51" t="s">
        <v>190</v>
      </c>
      <c r="E25" s="52" t="s">
        <v>201</v>
      </c>
      <c r="F25" s="53" t="s">
        <v>204</v>
      </c>
      <c r="G25" s="53" t="s">
        <v>101</v>
      </c>
      <c r="H25" s="141" t="s">
        <v>283</v>
      </c>
      <c r="I25" s="52" t="s">
        <v>246</v>
      </c>
      <c r="J25" s="133" t="s">
        <v>266</v>
      </c>
      <c r="K25" s="57"/>
    </row>
    <row r="26" spans="1:11" s="62" customFormat="1" ht="84">
      <c r="A26" s="50" t="s">
        <v>191</v>
      </c>
      <c r="B26" s="50" t="s">
        <v>179</v>
      </c>
      <c r="C26" s="50" t="s">
        <v>198</v>
      </c>
      <c r="D26" s="50"/>
      <c r="E26" s="54" t="s">
        <v>219</v>
      </c>
      <c r="F26" s="138"/>
      <c r="G26" s="138"/>
      <c r="H26" s="139"/>
      <c r="I26" s="54"/>
      <c r="J26" s="61"/>
      <c r="K26" s="61"/>
    </row>
    <row r="27" spans="1:11" s="66" customFormat="1" ht="60">
      <c r="A27" s="51" t="s">
        <v>191</v>
      </c>
      <c r="B27" s="51" t="s">
        <v>179</v>
      </c>
      <c r="C27" s="51" t="s">
        <v>198</v>
      </c>
      <c r="D27" s="51" t="s">
        <v>179</v>
      </c>
      <c r="E27" s="52" t="s">
        <v>200</v>
      </c>
      <c r="F27" s="53" t="s">
        <v>204</v>
      </c>
      <c r="G27" s="53" t="s">
        <v>102</v>
      </c>
      <c r="H27" s="141" t="s">
        <v>256</v>
      </c>
      <c r="I27" s="52" t="s">
        <v>247</v>
      </c>
      <c r="J27" s="133" t="s">
        <v>264</v>
      </c>
      <c r="K27" s="57"/>
    </row>
    <row r="28" spans="1:11" s="66" customFormat="1" ht="89.25" customHeight="1">
      <c r="A28" s="51" t="s">
        <v>191</v>
      </c>
      <c r="B28" s="51" t="s">
        <v>179</v>
      </c>
      <c r="C28" s="51" t="s">
        <v>198</v>
      </c>
      <c r="D28" s="51" t="s">
        <v>178</v>
      </c>
      <c r="E28" s="52" t="s">
        <v>129</v>
      </c>
      <c r="F28" s="53" t="s">
        <v>204</v>
      </c>
      <c r="G28" s="53" t="s">
        <v>101</v>
      </c>
      <c r="H28" s="141" t="s">
        <v>256</v>
      </c>
      <c r="I28" s="52" t="s">
        <v>248</v>
      </c>
      <c r="J28" s="133" t="s">
        <v>266</v>
      </c>
      <c r="K28" s="57"/>
    </row>
    <row r="29" spans="1:11" s="66" customFormat="1" ht="399" customHeight="1">
      <c r="A29" s="51" t="s">
        <v>191</v>
      </c>
      <c r="B29" s="51" t="s">
        <v>179</v>
      </c>
      <c r="C29" s="51" t="s">
        <v>198</v>
      </c>
      <c r="D29" s="51" t="s">
        <v>189</v>
      </c>
      <c r="E29" s="52" t="s">
        <v>208</v>
      </c>
      <c r="F29" s="53" t="s">
        <v>204</v>
      </c>
      <c r="G29" s="53" t="s">
        <v>101</v>
      </c>
      <c r="H29" s="141" t="s">
        <v>256</v>
      </c>
      <c r="I29" s="52" t="s">
        <v>249</v>
      </c>
      <c r="J29" s="133" t="s">
        <v>265</v>
      </c>
      <c r="K29" s="57"/>
    </row>
    <row r="30" spans="1:11" s="67" customFormat="1" ht="12">
      <c r="A30" s="55" t="s">
        <v>191</v>
      </c>
      <c r="B30" s="55" t="s">
        <v>178</v>
      </c>
      <c r="C30" s="55"/>
      <c r="D30" s="55"/>
      <c r="E30" s="224" t="s">
        <v>11</v>
      </c>
      <c r="F30" s="225"/>
      <c r="G30" s="225"/>
      <c r="H30" s="225"/>
      <c r="I30" s="225"/>
      <c r="J30" s="225"/>
      <c r="K30" s="226"/>
    </row>
    <row r="31" spans="1:11" s="62" customFormat="1" ht="36">
      <c r="A31" s="50" t="s">
        <v>191</v>
      </c>
      <c r="B31" s="50" t="s">
        <v>178</v>
      </c>
      <c r="C31" s="50" t="s">
        <v>12</v>
      </c>
      <c r="D31" s="50"/>
      <c r="E31" s="54" t="s">
        <v>13</v>
      </c>
      <c r="F31" s="68"/>
      <c r="G31" s="68"/>
      <c r="H31" s="142"/>
      <c r="I31" s="68"/>
      <c r="J31" s="61"/>
      <c r="K31" s="61"/>
    </row>
    <row r="32" spans="1:11" s="66" customFormat="1" ht="120">
      <c r="A32" s="51" t="s">
        <v>191</v>
      </c>
      <c r="B32" s="51" t="s">
        <v>178</v>
      </c>
      <c r="C32" s="51" t="s">
        <v>12</v>
      </c>
      <c r="D32" s="51" t="s">
        <v>12</v>
      </c>
      <c r="E32" s="52" t="s">
        <v>60</v>
      </c>
      <c r="F32" s="53" t="s">
        <v>130</v>
      </c>
      <c r="G32" s="53" t="s">
        <v>101</v>
      </c>
      <c r="H32" s="141" t="s">
        <v>256</v>
      </c>
      <c r="I32" s="133" t="s">
        <v>139</v>
      </c>
      <c r="J32" s="88" t="s">
        <v>277</v>
      </c>
      <c r="K32" s="57"/>
    </row>
    <row r="33" spans="1:11" s="66" customFormat="1" ht="84">
      <c r="A33" s="51" t="s">
        <v>191</v>
      </c>
      <c r="B33" s="51" t="s">
        <v>178</v>
      </c>
      <c r="C33" s="51" t="s">
        <v>12</v>
      </c>
      <c r="D33" s="51" t="s">
        <v>185</v>
      </c>
      <c r="E33" s="52" t="s">
        <v>293</v>
      </c>
      <c r="F33" s="53" t="s">
        <v>28</v>
      </c>
      <c r="G33" s="53" t="s">
        <v>140</v>
      </c>
      <c r="H33" s="141"/>
      <c r="I33" s="133" t="s">
        <v>141</v>
      </c>
      <c r="J33" s="88" t="s">
        <v>260</v>
      </c>
      <c r="K33" s="57"/>
    </row>
    <row r="34" spans="1:11" s="1" customFormat="1" ht="192">
      <c r="A34" s="51" t="s">
        <v>191</v>
      </c>
      <c r="B34" s="51" t="s">
        <v>178</v>
      </c>
      <c r="C34" s="51" t="s">
        <v>12</v>
      </c>
      <c r="D34" s="51" t="s">
        <v>186</v>
      </c>
      <c r="E34" s="52" t="s">
        <v>131</v>
      </c>
      <c r="F34" s="53" t="s">
        <v>142</v>
      </c>
      <c r="G34" s="53" t="s">
        <v>101</v>
      </c>
      <c r="H34" s="141" t="s">
        <v>256</v>
      </c>
      <c r="I34" s="133" t="s">
        <v>143</v>
      </c>
      <c r="J34" s="52" t="s">
        <v>291</v>
      </c>
      <c r="K34" s="83"/>
    </row>
    <row r="35" spans="1:11" s="66" customFormat="1" ht="60">
      <c r="A35" s="51" t="s">
        <v>191</v>
      </c>
      <c r="B35" s="51" t="s">
        <v>178</v>
      </c>
      <c r="C35" s="51" t="s">
        <v>12</v>
      </c>
      <c r="D35" s="51" t="s">
        <v>191</v>
      </c>
      <c r="E35" s="52" t="s">
        <v>15</v>
      </c>
      <c r="F35" s="53" t="s">
        <v>132</v>
      </c>
      <c r="G35" s="53" t="s">
        <v>101</v>
      </c>
      <c r="H35" s="141" t="s">
        <v>256</v>
      </c>
      <c r="I35" s="133" t="s">
        <v>144</v>
      </c>
      <c r="J35" s="158" t="s">
        <v>278</v>
      </c>
      <c r="K35" s="57"/>
    </row>
    <row r="36" spans="1:11" s="62" customFormat="1" ht="108">
      <c r="A36" s="50" t="s">
        <v>191</v>
      </c>
      <c r="B36" s="50" t="s">
        <v>178</v>
      </c>
      <c r="C36" s="50" t="s">
        <v>184</v>
      </c>
      <c r="D36" s="50"/>
      <c r="E36" s="54" t="s">
        <v>116</v>
      </c>
      <c r="F36" s="69"/>
      <c r="G36" s="69"/>
      <c r="H36" s="143"/>
      <c r="I36" s="70"/>
      <c r="J36" s="61"/>
      <c r="K36" s="61"/>
    </row>
    <row r="37" spans="1:11" s="168" customFormat="1" ht="72">
      <c r="A37" s="164" t="s">
        <v>191</v>
      </c>
      <c r="B37" s="164" t="s">
        <v>178</v>
      </c>
      <c r="C37" s="164" t="s">
        <v>184</v>
      </c>
      <c r="D37" s="164" t="s">
        <v>12</v>
      </c>
      <c r="E37" s="160" t="s">
        <v>16</v>
      </c>
      <c r="F37" s="165" t="s">
        <v>204</v>
      </c>
      <c r="G37" s="165" t="s">
        <v>101</v>
      </c>
      <c r="H37" s="166" t="s">
        <v>294</v>
      </c>
      <c r="I37" s="160" t="s">
        <v>295</v>
      </c>
      <c r="J37" s="160" t="s">
        <v>316</v>
      </c>
      <c r="K37" s="167"/>
    </row>
    <row r="38" spans="1:11" s="62" customFormat="1" ht="60">
      <c r="A38" s="50" t="s">
        <v>191</v>
      </c>
      <c r="B38" s="50" t="s">
        <v>178</v>
      </c>
      <c r="C38" s="50" t="s">
        <v>185</v>
      </c>
      <c r="D38" s="50"/>
      <c r="E38" s="54" t="s">
        <v>20</v>
      </c>
      <c r="F38" s="69"/>
      <c r="G38" s="69"/>
      <c r="H38" s="143"/>
      <c r="I38" s="70"/>
      <c r="J38" s="61"/>
      <c r="K38" s="61"/>
    </row>
    <row r="39" spans="1:11" s="62" customFormat="1" ht="161.25" customHeight="1">
      <c r="A39" s="51" t="s">
        <v>191</v>
      </c>
      <c r="B39" s="51" t="s">
        <v>178</v>
      </c>
      <c r="C39" s="51" t="s">
        <v>185</v>
      </c>
      <c r="D39" s="51" t="s">
        <v>12</v>
      </c>
      <c r="E39" s="52" t="s">
        <v>296</v>
      </c>
      <c r="F39" s="53" t="s">
        <v>298</v>
      </c>
      <c r="G39" s="144" t="s">
        <v>101</v>
      </c>
      <c r="H39" s="145" t="s">
        <v>256</v>
      </c>
      <c r="I39" s="146" t="s">
        <v>297</v>
      </c>
      <c r="J39" s="52" t="s">
        <v>299</v>
      </c>
      <c r="K39" s="61"/>
    </row>
    <row r="40" spans="1:11" s="66" customFormat="1" ht="132">
      <c r="A40" s="51" t="s">
        <v>191</v>
      </c>
      <c r="B40" s="51" t="s">
        <v>178</v>
      </c>
      <c r="C40" s="51" t="s">
        <v>185</v>
      </c>
      <c r="D40" s="51" t="s">
        <v>184</v>
      </c>
      <c r="E40" s="52" t="s">
        <v>300</v>
      </c>
      <c r="F40" s="53" t="s">
        <v>28</v>
      </c>
      <c r="G40" s="53" t="s">
        <v>101</v>
      </c>
      <c r="H40" s="141" t="s">
        <v>257</v>
      </c>
      <c r="I40" s="133" t="s">
        <v>145</v>
      </c>
      <c r="J40" s="52" t="s">
        <v>274</v>
      </c>
      <c r="K40" s="57"/>
    </row>
    <row r="41" spans="1:11" s="62" customFormat="1" ht="60">
      <c r="A41" s="50" t="s">
        <v>191</v>
      </c>
      <c r="B41" s="50" t="s">
        <v>178</v>
      </c>
      <c r="C41" s="50" t="s">
        <v>186</v>
      </c>
      <c r="D41" s="50"/>
      <c r="E41" s="54" t="s">
        <v>22</v>
      </c>
      <c r="F41" s="59"/>
      <c r="G41" s="59"/>
      <c r="H41" s="147"/>
      <c r="I41" s="56"/>
      <c r="J41" s="61"/>
      <c r="K41" s="61"/>
    </row>
    <row r="42" spans="1:11" s="66" customFormat="1" ht="144">
      <c r="A42" s="51" t="s">
        <v>191</v>
      </c>
      <c r="B42" s="51" t="s">
        <v>178</v>
      </c>
      <c r="C42" s="51" t="s">
        <v>186</v>
      </c>
      <c r="D42" s="51" t="s">
        <v>12</v>
      </c>
      <c r="E42" s="52" t="s">
        <v>23</v>
      </c>
      <c r="F42" s="53" t="s">
        <v>133</v>
      </c>
      <c r="G42" s="53" t="s">
        <v>101</v>
      </c>
      <c r="H42" s="141" t="s">
        <v>256</v>
      </c>
      <c r="I42" s="133" t="s">
        <v>146</v>
      </c>
      <c r="J42" s="95" t="s">
        <v>275</v>
      </c>
      <c r="K42" s="57"/>
    </row>
    <row r="43" spans="1:11" s="66" customFormat="1" ht="84">
      <c r="A43" s="51" t="s">
        <v>191</v>
      </c>
      <c r="B43" s="51" t="s">
        <v>178</v>
      </c>
      <c r="C43" s="51" t="s">
        <v>186</v>
      </c>
      <c r="D43" s="51" t="s">
        <v>184</v>
      </c>
      <c r="E43" s="52" t="s">
        <v>24</v>
      </c>
      <c r="F43" s="53" t="s">
        <v>25</v>
      </c>
      <c r="G43" s="53" t="s">
        <v>101</v>
      </c>
      <c r="H43" s="141" t="s">
        <v>256</v>
      </c>
      <c r="I43" s="133" t="s">
        <v>147</v>
      </c>
      <c r="J43" s="52" t="s">
        <v>261</v>
      </c>
      <c r="K43" s="57"/>
    </row>
    <row r="44" spans="1:11" s="66" customFormat="1" ht="301.5" customHeight="1">
      <c r="A44" s="51" t="s">
        <v>191</v>
      </c>
      <c r="B44" s="51" t="s">
        <v>178</v>
      </c>
      <c r="C44" s="51" t="s">
        <v>186</v>
      </c>
      <c r="D44" s="51" t="s">
        <v>185</v>
      </c>
      <c r="E44" s="52" t="s">
        <v>26</v>
      </c>
      <c r="F44" s="53" t="s">
        <v>133</v>
      </c>
      <c r="G44" s="53" t="s">
        <v>101</v>
      </c>
      <c r="H44" s="141" t="s">
        <v>256</v>
      </c>
      <c r="I44" s="133" t="s">
        <v>148</v>
      </c>
      <c r="J44" s="64" t="s">
        <v>310</v>
      </c>
      <c r="K44" s="57"/>
    </row>
    <row r="45" spans="1:11" s="67" customFormat="1" ht="12">
      <c r="A45" s="55" t="s">
        <v>191</v>
      </c>
      <c r="B45" s="55" t="s">
        <v>189</v>
      </c>
      <c r="C45" s="55"/>
      <c r="D45" s="55"/>
      <c r="E45" s="224" t="s">
        <v>4</v>
      </c>
      <c r="F45" s="225"/>
      <c r="G45" s="225"/>
      <c r="H45" s="225"/>
      <c r="I45" s="225"/>
      <c r="J45" s="225"/>
      <c r="K45" s="226"/>
    </row>
    <row r="46" spans="1:11" s="66" customFormat="1" ht="132">
      <c r="A46" s="51" t="s">
        <v>191</v>
      </c>
      <c r="B46" s="51" t="s">
        <v>189</v>
      </c>
      <c r="C46" s="51" t="s">
        <v>12</v>
      </c>
      <c r="D46" s="51"/>
      <c r="E46" s="52" t="s">
        <v>27</v>
      </c>
      <c r="F46" s="53" t="s">
        <v>149</v>
      </c>
      <c r="G46" s="53" t="s">
        <v>101</v>
      </c>
      <c r="H46" s="141" t="s">
        <v>256</v>
      </c>
      <c r="I46" s="52" t="s">
        <v>250</v>
      </c>
      <c r="J46" s="148" t="s">
        <v>311</v>
      </c>
      <c r="K46" s="57"/>
    </row>
    <row r="47" spans="1:11" s="66" customFormat="1" ht="186.75" customHeight="1">
      <c r="A47" s="51" t="s">
        <v>191</v>
      </c>
      <c r="B47" s="51" t="s">
        <v>189</v>
      </c>
      <c r="C47" s="51" t="s">
        <v>184</v>
      </c>
      <c r="D47" s="51"/>
      <c r="E47" s="52" t="s">
        <v>29</v>
      </c>
      <c r="F47" s="53" t="s">
        <v>150</v>
      </c>
      <c r="G47" s="53" t="s">
        <v>101</v>
      </c>
      <c r="H47" s="141" t="s">
        <v>256</v>
      </c>
      <c r="I47" s="52" t="s">
        <v>151</v>
      </c>
      <c r="J47" s="160" t="s">
        <v>312</v>
      </c>
      <c r="K47" s="57" t="s">
        <v>258</v>
      </c>
    </row>
    <row r="48" spans="1:11" s="66" customFormat="1" ht="60">
      <c r="A48" s="51" t="s">
        <v>191</v>
      </c>
      <c r="B48" s="51" t="s">
        <v>189</v>
      </c>
      <c r="C48" s="51" t="s">
        <v>185</v>
      </c>
      <c r="D48" s="57"/>
      <c r="E48" s="52" t="s">
        <v>30</v>
      </c>
      <c r="F48" s="53" t="s">
        <v>150</v>
      </c>
      <c r="G48" s="53" t="s">
        <v>101</v>
      </c>
      <c r="H48" s="141" t="s">
        <v>256</v>
      </c>
      <c r="I48" s="52" t="s">
        <v>151</v>
      </c>
      <c r="J48" s="159" t="s">
        <v>292</v>
      </c>
      <c r="K48" s="57"/>
    </row>
    <row r="49" spans="1:11" s="66" customFormat="1" ht="108" customHeight="1">
      <c r="A49" s="51" t="s">
        <v>191</v>
      </c>
      <c r="B49" s="51" t="s">
        <v>189</v>
      </c>
      <c r="C49" s="51" t="s">
        <v>186</v>
      </c>
      <c r="D49" s="57"/>
      <c r="E49" s="52" t="s">
        <v>31</v>
      </c>
      <c r="F49" s="53" t="s">
        <v>149</v>
      </c>
      <c r="G49" s="53" t="s">
        <v>152</v>
      </c>
      <c r="H49" s="141" t="s">
        <v>256</v>
      </c>
      <c r="I49" s="52" t="s">
        <v>153</v>
      </c>
      <c r="J49" s="227" t="s">
        <v>317</v>
      </c>
      <c r="K49" s="57"/>
    </row>
    <row r="50" spans="1:11" s="66" customFormat="1" ht="134.25" customHeight="1">
      <c r="A50" s="51" t="s">
        <v>191</v>
      </c>
      <c r="B50" s="51" t="s">
        <v>189</v>
      </c>
      <c r="C50" s="51" t="s">
        <v>191</v>
      </c>
      <c r="D50" s="57"/>
      <c r="E50" s="52" t="s">
        <v>32</v>
      </c>
      <c r="F50" s="53" t="s">
        <v>150</v>
      </c>
      <c r="G50" s="53" t="s">
        <v>101</v>
      </c>
      <c r="H50" s="141" t="s">
        <v>256</v>
      </c>
      <c r="I50" s="149" t="s">
        <v>154</v>
      </c>
      <c r="J50" s="228"/>
      <c r="K50" s="57"/>
    </row>
    <row r="51" spans="1:11" s="66" customFormat="1" ht="215.25" customHeight="1">
      <c r="A51" s="51" t="s">
        <v>191</v>
      </c>
      <c r="B51" s="51" t="s">
        <v>189</v>
      </c>
      <c r="C51" s="51" t="s">
        <v>198</v>
      </c>
      <c r="D51" s="150"/>
      <c r="E51" s="52" t="s">
        <v>33</v>
      </c>
      <c r="F51" s="53" t="s">
        <v>150</v>
      </c>
      <c r="G51" s="53" t="s">
        <v>111</v>
      </c>
      <c r="H51" s="233" t="s">
        <v>256</v>
      </c>
      <c r="I51" s="149" t="s">
        <v>154</v>
      </c>
      <c r="J51" s="229"/>
      <c r="K51" s="57"/>
    </row>
    <row r="52" spans="1:11" s="66" customFormat="1" ht="96">
      <c r="A52" s="51" t="s">
        <v>191</v>
      </c>
      <c r="B52" s="51" t="s">
        <v>189</v>
      </c>
      <c r="C52" s="51" t="s">
        <v>34</v>
      </c>
      <c r="D52" s="150"/>
      <c r="E52" s="52" t="s">
        <v>35</v>
      </c>
      <c r="F52" s="53" t="s">
        <v>150</v>
      </c>
      <c r="G52" s="53" t="s">
        <v>101</v>
      </c>
      <c r="H52" s="234"/>
      <c r="I52" s="52" t="s">
        <v>155</v>
      </c>
      <c r="J52" s="158" t="s">
        <v>276</v>
      </c>
      <c r="K52" s="57"/>
    </row>
    <row r="53" spans="1:11" s="66" customFormat="1" ht="84">
      <c r="A53" s="51" t="s">
        <v>191</v>
      </c>
      <c r="B53" s="51" t="s">
        <v>189</v>
      </c>
      <c r="C53" s="51" t="s">
        <v>36</v>
      </c>
      <c r="D53" s="150"/>
      <c r="E53" s="52" t="s">
        <v>37</v>
      </c>
      <c r="F53" s="53" t="s">
        <v>150</v>
      </c>
      <c r="G53" s="53" t="s">
        <v>101</v>
      </c>
      <c r="H53" s="235"/>
      <c r="I53" s="52" t="s">
        <v>156</v>
      </c>
      <c r="J53" s="88" t="s">
        <v>301</v>
      </c>
      <c r="K53" s="57"/>
    </row>
    <row r="54" spans="1:11" s="66" customFormat="1" ht="72">
      <c r="A54" s="51" t="s">
        <v>191</v>
      </c>
      <c r="B54" s="51" t="s">
        <v>189</v>
      </c>
      <c r="C54" s="51" t="s">
        <v>38</v>
      </c>
      <c r="D54" s="150"/>
      <c r="E54" s="52" t="s">
        <v>39</v>
      </c>
      <c r="F54" s="53" t="s">
        <v>149</v>
      </c>
      <c r="G54" s="53" t="s">
        <v>110</v>
      </c>
      <c r="H54" s="141" t="s">
        <v>0</v>
      </c>
      <c r="I54" s="52" t="s">
        <v>157</v>
      </c>
      <c r="J54" s="88" t="s">
        <v>192</v>
      </c>
      <c r="K54" s="57"/>
    </row>
    <row r="55" spans="1:11" s="67" customFormat="1" ht="12">
      <c r="A55" s="55" t="s">
        <v>191</v>
      </c>
      <c r="B55" s="55" t="s">
        <v>190</v>
      </c>
      <c r="C55" s="55"/>
      <c r="D55" s="55"/>
      <c r="E55" s="224" t="s">
        <v>8</v>
      </c>
      <c r="F55" s="225"/>
      <c r="G55" s="225"/>
      <c r="H55" s="225"/>
      <c r="I55" s="225"/>
      <c r="J55" s="225"/>
      <c r="K55" s="226"/>
    </row>
    <row r="56" spans="1:11" s="66" customFormat="1" ht="120">
      <c r="A56" s="51" t="s">
        <v>191</v>
      </c>
      <c r="B56" s="51" t="s">
        <v>190</v>
      </c>
      <c r="C56" s="51" t="s">
        <v>12</v>
      </c>
      <c r="D56" s="51"/>
      <c r="E56" s="52" t="s">
        <v>40</v>
      </c>
      <c r="F56" s="53" t="s">
        <v>41</v>
      </c>
      <c r="G56" s="53" t="s">
        <v>101</v>
      </c>
      <c r="H56" s="141" t="s">
        <v>256</v>
      </c>
      <c r="I56" s="52" t="s">
        <v>158</v>
      </c>
      <c r="J56" s="89" t="s">
        <v>270</v>
      </c>
      <c r="K56" s="57"/>
    </row>
    <row r="57" spans="1:11" s="66" customFormat="1" ht="108">
      <c r="A57" s="51" t="s">
        <v>191</v>
      </c>
      <c r="B57" s="51" t="s">
        <v>190</v>
      </c>
      <c r="C57" s="51" t="s">
        <v>184</v>
      </c>
      <c r="D57" s="51"/>
      <c r="E57" s="151" t="s">
        <v>42</v>
      </c>
      <c r="F57" s="53" t="s">
        <v>43</v>
      </c>
      <c r="G57" s="53" t="s">
        <v>101</v>
      </c>
      <c r="H57" s="141" t="s">
        <v>255</v>
      </c>
      <c r="I57" s="52" t="s">
        <v>159</v>
      </c>
      <c r="J57" s="65" t="s">
        <v>272</v>
      </c>
      <c r="K57" s="57"/>
    </row>
    <row r="58" spans="1:11" s="66" customFormat="1" ht="108">
      <c r="A58" s="51" t="s">
        <v>191</v>
      </c>
      <c r="B58" s="51" t="s">
        <v>190</v>
      </c>
      <c r="C58" s="51" t="s">
        <v>185</v>
      </c>
      <c r="D58" s="57"/>
      <c r="E58" s="52" t="s">
        <v>44</v>
      </c>
      <c r="F58" s="53" t="s">
        <v>43</v>
      </c>
      <c r="G58" s="53" t="s">
        <v>101</v>
      </c>
      <c r="H58" s="141" t="s">
        <v>255</v>
      </c>
      <c r="I58" s="52" t="s">
        <v>160</v>
      </c>
      <c r="J58" s="122" t="s">
        <v>271</v>
      </c>
      <c r="K58" s="57"/>
    </row>
    <row r="59" spans="1:11" s="66" customFormat="1" ht="108">
      <c r="A59" s="51" t="s">
        <v>191</v>
      </c>
      <c r="B59" s="51" t="s">
        <v>190</v>
      </c>
      <c r="C59" s="51" t="s">
        <v>186</v>
      </c>
      <c r="D59" s="57"/>
      <c r="E59" s="52" t="s">
        <v>45</v>
      </c>
      <c r="F59" s="53" t="s">
        <v>28</v>
      </c>
      <c r="G59" s="53" t="s">
        <v>134</v>
      </c>
      <c r="H59" s="141" t="s">
        <v>134</v>
      </c>
      <c r="I59" s="52" t="s">
        <v>161</v>
      </c>
      <c r="J59" s="65" t="s">
        <v>273</v>
      </c>
      <c r="K59" s="57"/>
    </row>
    <row r="60" spans="1:11" s="67" customFormat="1" ht="12">
      <c r="A60" s="55" t="s">
        <v>191</v>
      </c>
      <c r="B60" s="55">
        <v>5</v>
      </c>
      <c r="C60" s="55"/>
      <c r="D60" s="55"/>
      <c r="E60" s="224" t="s">
        <v>135</v>
      </c>
      <c r="F60" s="225"/>
      <c r="G60" s="225"/>
      <c r="H60" s="225"/>
      <c r="I60" s="225"/>
      <c r="J60" s="225"/>
      <c r="K60" s="226"/>
    </row>
    <row r="61" spans="1:11" s="62" customFormat="1" ht="24">
      <c r="A61" s="58" t="s">
        <v>191</v>
      </c>
      <c r="B61" s="58">
        <v>5</v>
      </c>
      <c r="C61" s="58" t="s">
        <v>12</v>
      </c>
      <c r="D61" s="58"/>
      <c r="E61" s="59" t="s">
        <v>136</v>
      </c>
      <c r="F61" s="60"/>
      <c r="G61" s="60"/>
      <c r="H61" s="152"/>
      <c r="I61" s="60"/>
      <c r="J61" s="61"/>
      <c r="K61" s="61"/>
    </row>
    <row r="62" spans="1:11" s="66" customFormat="1" ht="60">
      <c r="A62" s="63" t="s">
        <v>191</v>
      </c>
      <c r="B62" s="63">
        <v>5</v>
      </c>
      <c r="C62" s="63" t="s">
        <v>12</v>
      </c>
      <c r="D62" s="63" t="s">
        <v>178</v>
      </c>
      <c r="E62" s="64" t="s">
        <v>137</v>
      </c>
      <c r="F62" s="53" t="s">
        <v>28</v>
      </c>
      <c r="G62" s="153" t="s">
        <v>138</v>
      </c>
      <c r="H62" s="141" t="s">
        <v>255</v>
      </c>
      <c r="I62" s="65" t="s">
        <v>162</v>
      </c>
      <c r="J62" s="65" t="s">
        <v>302</v>
      </c>
      <c r="K62" s="57"/>
    </row>
    <row r="63" spans="1:11" s="66" customFormat="1" ht="84">
      <c r="A63" s="63" t="s">
        <v>191</v>
      </c>
      <c r="B63" s="63">
        <v>5</v>
      </c>
      <c r="C63" s="63" t="s">
        <v>12</v>
      </c>
      <c r="D63" s="63" t="s">
        <v>190</v>
      </c>
      <c r="E63" s="64" t="s">
        <v>167</v>
      </c>
      <c r="F63" s="53" t="s">
        <v>28</v>
      </c>
      <c r="G63" s="153" t="s">
        <v>168</v>
      </c>
      <c r="H63" s="141" t="s">
        <v>168</v>
      </c>
      <c r="I63" s="65" t="s">
        <v>163</v>
      </c>
      <c r="J63" s="64" t="s">
        <v>303</v>
      </c>
      <c r="K63" s="57"/>
    </row>
    <row r="64" spans="1:11" s="66" customFormat="1" ht="120">
      <c r="A64" s="63" t="s">
        <v>191</v>
      </c>
      <c r="B64" s="63">
        <v>5</v>
      </c>
      <c r="C64" s="63" t="s">
        <v>12</v>
      </c>
      <c r="D64" s="63" t="s">
        <v>118</v>
      </c>
      <c r="E64" s="64" t="s">
        <v>169</v>
      </c>
      <c r="F64" s="53" t="s">
        <v>28</v>
      </c>
      <c r="G64" s="153" t="s">
        <v>102</v>
      </c>
      <c r="H64" s="141" t="s">
        <v>255</v>
      </c>
      <c r="I64" s="65" t="s">
        <v>164</v>
      </c>
      <c r="J64" s="133" t="s">
        <v>267</v>
      </c>
      <c r="K64" s="57"/>
    </row>
    <row r="65" spans="1:11" s="62" customFormat="1" ht="24">
      <c r="A65" s="58" t="s">
        <v>191</v>
      </c>
      <c r="B65" s="58">
        <v>5</v>
      </c>
      <c r="C65" s="58" t="s">
        <v>184</v>
      </c>
      <c r="D65" s="58"/>
      <c r="E65" s="59" t="s">
        <v>170</v>
      </c>
      <c r="F65" s="60"/>
      <c r="G65" s="60"/>
      <c r="H65" s="152"/>
      <c r="I65" s="60"/>
      <c r="J65" s="59"/>
      <c r="K65" s="61"/>
    </row>
    <row r="66" spans="1:11" s="66" customFormat="1" ht="217.5" customHeight="1">
      <c r="A66" s="63" t="s">
        <v>191</v>
      </c>
      <c r="B66" s="63">
        <v>5</v>
      </c>
      <c r="C66" s="63" t="s">
        <v>184</v>
      </c>
      <c r="D66" s="63" t="s">
        <v>179</v>
      </c>
      <c r="E66" s="64" t="s">
        <v>171</v>
      </c>
      <c r="F66" s="53" t="s">
        <v>28</v>
      </c>
      <c r="G66" s="153" t="s">
        <v>110</v>
      </c>
      <c r="H66" s="141" t="s">
        <v>256</v>
      </c>
      <c r="I66" s="65" t="s">
        <v>165</v>
      </c>
      <c r="J66" s="64" t="s">
        <v>285</v>
      </c>
      <c r="K66" s="57"/>
    </row>
    <row r="67" spans="1:11" s="66" customFormat="1" ht="84">
      <c r="A67" s="63" t="s">
        <v>191</v>
      </c>
      <c r="B67" s="63">
        <v>5</v>
      </c>
      <c r="C67" s="63" t="s">
        <v>184</v>
      </c>
      <c r="D67" s="63" t="s">
        <v>189</v>
      </c>
      <c r="E67" s="64" t="s">
        <v>172</v>
      </c>
      <c r="F67" s="53" t="s">
        <v>28</v>
      </c>
      <c r="G67" s="153" t="s">
        <v>101</v>
      </c>
      <c r="H67" s="141" t="s">
        <v>255</v>
      </c>
      <c r="I67" s="65" t="s">
        <v>165</v>
      </c>
      <c r="J67" s="64" t="s">
        <v>304</v>
      </c>
      <c r="K67" s="57"/>
    </row>
    <row r="68" spans="1:11" s="66" customFormat="1" ht="60">
      <c r="A68" s="63" t="s">
        <v>191</v>
      </c>
      <c r="B68" s="63">
        <v>5</v>
      </c>
      <c r="C68" s="63" t="s">
        <v>184</v>
      </c>
      <c r="D68" s="63" t="s">
        <v>190</v>
      </c>
      <c r="E68" s="64" t="s">
        <v>173</v>
      </c>
      <c r="F68" s="53" t="s">
        <v>28</v>
      </c>
      <c r="G68" s="153" t="s">
        <v>101</v>
      </c>
      <c r="H68" s="154"/>
      <c r="I68" s="65" t="s">
        <v>166</v>
      </c>
      <c r="J68" s="64" t="s">
        <v>313</v>
      </c>
      <c r="K68" s="57"/>
    </row>
    <row r="69" spans="8:11" s="66" customFormat="1" ht="12">
      <c r="H69" s="155"/>
      <c r="J69" s="90"/>
      <c r="K69" s="90"/>
    </row>
    <row r="70" spans="8:11" s="66" customFormat="1" ht="12">
      <c r="H70" s="155"/>
      <c r="J70" s="90"/>
      <c r="K70" s="90"/>
    </row>
    <row r="71" spans="8:11" s="66" customFormat="1" ht="12">
      <c r="H71" s="155"/>
      <c r="J71" s="90"/>
      <c r="K71" s="90"/>
    </row>
    <row r="72" spans="8:11" s="66" customFormat="1" ht="12">
      <c r="H72" s="155"/>
      <c r="J72" s="90"/>
      <c r="K72" s="90"/>
    </row>
    <row r="73" spans="8:11" s="66" customFormat="1" ht="12">
      <c r="H73" s="155"/>
      <c r="J73" s="90"/>
      <c r="K73" s="90"/>
    </row>
    <row r="74" spans="8:11" s="66" customFormat="1" ht="12">
      <c r="H74" s="155"/>
      <c r="J74" s="90"/>
      <c r="K74" s="90"/>
    </row>
    <row r="75" spans="8:11" s="66" customFormat="1" ht="12">
      <c r="H75" s="155"/>
      <c r="J75" s="90"/>
      <c r="K75" s="90"/>
    </row>
    <row r="76" spans="8:11" s="66" customFormat="1" ht="12">
      <c r="H76" s="155"/>
      <c r="J76" s="90"/>
      <c r="K76" s="90"/>
    </row>
    <row r="77" spans="8:11" s="66" customFormat="1" ht="12">
      <c r="H77" s="155"/>
      <c r="J77" s="90"/>
      <c r="K77" s="90"/>
    </row>
    <row r="78" spans="8:11" s="66" customFormat="1" ht="12">
      <c r="H78" s="155"/>
      <c r="J78" s="90"/>
      <c r="K78" s="90"/>
    </row>
    <row r="79" spans="8:11" s="66" customFormat="1" ht="12">
      <c r="H79" s="155"/>
      <c r="J79" s="90"/>
      <c r="K79" s="90"/>
    </row>
    <row r="80" spans="8:11" s="66" customFormat="1" ht="12">
      <c r="H80" s="155"/>
      <c r="J80" s="90"/>
      <c r="K80" s="90"/>
    </row>
    <row r="81" spans="8:11" s="66" customFormat="1" ht="12">
      <c r="H81" s="155"/>
      <c r="J81" s="90"/>
      <c r="K81" s="90"/>
    </row>
    <row r="82" spans="8:11" s="66" customFormat="1" ht="12">
      <c r="H82" s="155"/>
      <c r="J82" s="90"/>
      <c r="K82" s="90"/>
    </row>
    <row r="83" spans="8:11" s="66" customFormat="1" ht="12">
      <c r="H83" s="155"/>
      <c r="J83" s="90"/>
      <c r="K83" s="90"/>
    </row>
    <row r="84" spans="8:11" s="66" customFormat="1" ht="12">
      <c r="H84" s="155"/>
      <c r="J84" s="90"/>
      <c r="K84" s="90"/>
    </row>
    <row r="85" spans="8:11" s="66" customFormat="1" ht="12">
      <c r="H85" s="155"/>
      <c r="J85" s="90"/>
      <c r="K85" s="90"/>
    </row>
    <row r="86" spans="8:11" s="66" customFormat="1" ht="12">
      <c r="H86" s="155"/>
      <c r="J86" s="90"/>
      <c r="K86" s="90"/>
    </row>
    <row r="87" spans="8:11" s="66" customFormat="1" ht="12">
      <c r="H87" s="155"/>
      <c r="J87" s="90"/>
      <c r="K87" s="90"/>
    </row>
    <row r="88" spans="8:11" s="66" customFormat="1" ht="12">
      <c r="H88" s="155"/>
      <c r="J88" s="90"/>
      <c r="K88" s="90"/>
    </row>
    <row r="89" spans="8:11" s="66" customFormat="1" ht="12">
      <c r="H89" s="155"/>
      <c r="J89" s="90"/>
      <c r="K89" s="90"/>
    </row>
    <row r="90" spans="8:11" s="66" customFormat="1" ht="12">
      <c r="H90" s="155"/>
      <c r="J90" s="90"/>
      <c r="K90" s="90"/>
    </row>
    <row r="91" spans="8:11" s="66" customFormat="1" ht="12">
      <c r="H91" s="155"/>
      <c r="J91" s="90"/>
      <c r="K91" s="90"/>
    </row>
    <row r="92" spans="8:11" s="66" customFormat="1" ht="12">
      <c r="H92" s="155"/>
      <c r="J92" s="90"/>
      <c r="K92" s="90"/>
    </row>
    <row r="93" spans="8:11" s="66" customFormat="1" ht="12">
      <c r="H93" s="155"/>
      <c r="J93" s="90"/>
      <c r="K93" s="90"/>
    </row>
    <row r="94" spans="8:11" s="66" customFormat="1" ht="12">
      <c r="H94" s="155"/>
      <c r="J94" s="90"/>
      <c r="K94" s="90"/>
    </row>
    <row r="95" spans="8:11" s="66" customFormat="1" ht="12">
      <c r="H95" s="155"/>
      <c r="J95" s="90"/>
      <c r="K95" s="90"/>
    </row>
    <row r="96" spans="8:11" s="66" customFormat="1" ht="12">
      <c r="H96" s="155"/>
      <c r="J96" s="90"/>
      <c r="K96" s="90"/>
    </row>
    <row r="97" spans="8:11" s="66" customFormat="1" ht="12">
      <c r="H97" s="155"/>
      <c r="J97" s="90"/>
      <c r="K97" s="90"/>
    </row>
    <row r="98" spans="8:11" s="66" customFormat="1" ht="12">
      <c r="H98" s="155"/>
      <c r="J98" s="90"/>
      <c r="K98" s="90"/>
    </row>
    <row r="99" spans="8:11" s="66" customFormat="1" ht="12">
      <c r="H99" s="155"/>
      <c r="J99" s="90"/>
      <c r="K99" s="90"/>
    </row>
    <row r="100" spans="8:11" s="66" customFormat="1" ht="12">
      <c r="H100" s="155"/>
      <c r="J100" s="90"/>
      <c r="K100" s="90"/>
    </row>
    <row r="101" spans="8:11" s="66" customFormat="1" ht="12">
      <c r="H101" s="155"/>
      <c r="J101" s="90"/>
      <c r="K101" s="90"/>
    </row>
    <row r="102" spans="8:11" s="66" customFormat="1" ht="12">
      <c r="H102" s="155"/>
      <c r="J102" s="90"/>
      <c r="K102" s="90"/>
    </row>
    <row r="103" spans="8:11" s="66" customFormat="1" ht="12">
      <c r="H103" s="155"/>
      <c r="J103" s="90"/>
      <c r="K103" s="90"/>
    </row>
    <row r="104" spans="8:11" s="66" customFormat="1" ht="12">
      <c r="H104" s="155"/>
      <c r="J104" s="90"/>
      <c r="K104" s="90"/>
    </row>
    <row r="105" spans="8:11" s="66" customFormat="1" ht="12">
      <c r="H105" s="155"/>
      <c r="J105" s="90"/>
      <c r="K105" s="90"/>
    </row>
    <row r="106" spans="8:11" s="66" customFormat="1" ht="12">
      <c r="H106" s="155"/>
      <c r="J106" s="90"/>
      <c r="K106" s="90"/>
    </row>
    <row r="107" spans="8:11" s="66" customFormat="1" ht="12">
      <c r="H107" s="155"/>
      <c r="J107" s="90"/>
      <c r="K107" s="90"/>
    </row>
    <row r="108" spans="8:11" s="66" customFormat="1" ht="12">
      <c r="H108" s="155"/>
      <c r="J108" s="90"/>
      <c r="K108" s="90"/>
    </row>
    <row r="109" spans="8:11" s="66" customFormat="1" ht="12">
      <c r="H109" s="155"/>
      <c r="J109" s="90"/>
      <c r="K109" s="90"/>
    </row>
    <row r="110" spans="8:11" s="66" customFormat="1" ht="12">
      <c r="H110" s="155"/>
      <c r="J110" s="90"/>
      <c r="K110" s="90"/>
    </row>
    <row r="111" spans="8:11" s="66" customFormat="1" ht="12">
      <c r="H111" s="155"/>
      <c r="J111" s="90"/>
      <c r="K111" s="90"/>
    </row>
    <row r="112" spans="8:11" s="66" customFormat="1" ht="12">
      <c r="H112" s="155"/>
      <c r="J112" s="90"/>
      <c r="K112" s="90"/>
    </row>
    <row r="113" spans="8:11" s="66" customFormat="1" ht="12">
      <c r="H113" s="155"/>
      <c r="J113" s="90"/>
      <c r="K113" s="90"/>
    </row>
    <row r="114" spans="8:11" s="66" customFormat="1" ht="12">
      <c r="H114" s="155"/>
      <c r="J114" s="90"/>
      <c r="K114" s="90"/>
    </row>
    <row r="115" spans="8:11" s="66" customFormat="1" ht="12">
      <c r="H115" s="155"/>
      <c r="J115" s="90"/>
      <c r="K115" s="90"/>
    </row>
    <row r="116" spans="8:11" s="66" customFormat="1" ht="12">
      <c r="H116" s="155"/>
      <c r="J116" s="90"/>
      <c r="K116" s="90"/>
    </row>
    <row r="117" spans="8:11" s="66" customFormat="1" ht="12">
      <c r="H117" s="155"/>
      <c r="J117" s="90"/>
      <c r="K117" s="90"/>
    </row>
    <row r="118" spans="8:11" s="66" customFormat="1" ht="12">
      <c r="H118" s="155"/>
      <c r="J118" s="90"/>
      <c r="K118" s="90"/>
    </row>
    <row r="119" spans="8:11" s="66" customFormat="1" ht="12">
      <c r="H119" s="155"/>
      <c r="J119" s="90"/>
      <c r="K119" s="90"/>
    </row>
    <row r="120" spans="8:11" s="66" customFormat="1" ht="12">
      <c r="H120" s="155"/>
      <c r="J120" s="90"/>
      <c r="K120" s="90"/>
    </row>
    <row r="121" spans="8:11" s="66" customFormat="1" ht="12">
      <c r="H121" s="155"/>
      <c r="J121" s="90"/>
      <c r="K121" s="90"/>
    </row>
    <row r="122" spans="8:11" s="66" customFormat="1" ht="12">
      <c r="H122" s="155"/>
      <c r="J122" s="90"/>
      <c r="K122" s="90"/>
    </row>
    <row r="123" spans="8:11" s="66" customFormat="1" ht="12">
      <c r="H123" s="155"/>
      <c r="J123" s="90"/>
      <c r="K123" s="90"/>
    </row>
    <row r="124" spans="8:11" s="66" customFormat="1" ht="12">
      <c r="H124" s="155"/>
      <c r="J124" s="90"/>
      <c r="K124" s="90"/>
    </row>
    <row r="125" spans="8:11" s="66" customFormat="1" ht="12">
      <c r="H125" s="155"/>
      <c r="J125" s="90"/>
      <c r="K125" s="90"/>
    </row>
    <row r="126" spans="8:11" s="66" customFormat="1" ht="12">
      <c r="H126" s="155"/>
      <c r="J126" s="90"/>
      <c r="K126" s="90"/>
    </row>
    <row r="127" spans="8:11" s="66" customFormat="1" ht="12">
      <c r="H127" s="155"/>
      <c r="J127" s="90"/>
      <c r="K127" s="90"/>
    </row>
    <row r="128" spans="8:11" s="66" customFormat="1" ht="12">
      <c r="H128" s="155"/>
      <c r="J128" s="90"/>
      <c r="K128" s="90"/>
    </row>
    <row r="129" spans="8:11" s="66" customFormat="1" ht="12">
      <c r="H129" s="155"/>
      <c r="J129" s="90"/>
      <c r="K129" s="90"/>
    </row>
    <row r="130" spans="8:11" s="66" customFormat="1" ht="12">
      <c r="H130" s="155"/>
      <c r="J130" s="90"/>
      <c r="K130" s="90"/>
    </row>
    <row r="131" spans="8:11" s="66" customFormat="1" ht="12">
      <c r="H131" s="155"/>
      <c r="J131" s="90"/>
      <c r="K131" s="90"/>
    </row>
    <row r="132" spans="8:11" s="66" customFormat="1" ht="12">
      <c r="H132" s="155"/>
      <c r="J132" s="90"/>
      <c r="K132" s="90"/>
    </row>
    <row r="133" spans="8:11" s="66" customFormat="1" ht="12">
      <c r="H133" s="155"/>
      <c r="J133" s="90"/>
      <c r="K133" s="90"/>
    </row>
    <row r="134" spans="8:11" s="66" customFormat="1" ht="12">
      <c r="H134" s="155"/>
      <c r="J134" s="90"/>
      <c r="K134" s="90"/>
    </row>
    <row r="135" spans="8:11" s="66" customFormat="1" ht="12">
      <c r="H135" s="155"/>
      <c r="J135" s="90"/>
      <c r="K135" s="90"/>
    </row>
    <row r="136" spans="8:11" s="66" customFormat="1" ht="12">
      <c r="H136" s="155"/>
      <c r="J136" s="90"/>
      <c r="K136" s="90"/>
    </row>
    <row r="137" spans="8:11" s="66" customFormat="1" ht="12">
      <c r="H137" s="155"/>
      <c r="J137" s="90"/>
      <c r="K137" s="90"/>
    </row>
    <row r="138" spans="8:11" s="66" customFormat="1" ht="12">
      <c r="H138" s="155"/>
      <c r="J138" s="90"/>
      <c r="K138" s="90"/>
    </row>
    <row r="139" spans="8:11" s="66" customFormat="1" ht="12">
      <c r="H139" s="155"/>
      <c r="J139" s="90"/>
      <c r="K139" s="90"/>
    </row>
    <row r="140" spans="8:11" s="66" customFormat="1" ht="12">
      <c r="H140" s="155"/>
      <c r="J140" s="90"/>
      <c r="K140" s="90"/>
    </row>
    <row r="141" spans="8:11" s="66" customFormat="1" ht="12">
      <c r="H141" s="155"/>
      <c r="J141" s="90"/>
      <c r="K141" s="90"/>
    </row>
    <row r="142" spans="8:11" s="66" customFormat="1" ht="12">
      <c r="H142" s="155"/>
      <c r="J142" s="90"/>
      <c r="K142" s="90"/>
    </row>
    <row r="143" spans="8:11" s="66" customFormat="1" ht="12">
      <c r="H143" s="155"/>
      <c r="J143" s="90"/>
      <c r="K143" s="90"/>
    </row>
    <row r="144" spans="8:11" s="66" customFormat="1" ht="12">
      <c r="H144" s="155"/>
      <c r="J144" s="90"/>
      <c r="K144" s="90"/>
    </row>
    <row r="145" spans="8:11" s="66" customFormat="1" ht="12">
      <c r="H145" s="155"/>
      <c r="J145" s="90"/>
      <c r="K145" s="90"/>
    </row>
    <row r="146" spans="8:11" s="66" customFormat="1" ht="12">
      <c r="H146" s="155"/>
      <c r="J146" s="90"/>
      <c r="K146" s="90"/>
    </row>
    <row r="147" spans="8:11" s="66" customFormat="1" ht="12">
      <c r="H147" s="155"/>
      <c r="J147" s="90"/>
      <c r="K147" s="90"/>
    </row>
    <row r="148" spans="8:11" s="66" customFormat="1" ht="12">
      <c r="H148" s="155"/>
      <c r="J148" s="90"/>
      <c r="K148" s="90"/>
    </row>
    <row r="149" spans="8:11" s="66" customFormat="1" ht="12">
      <c r="H149" s="155"/>
      <c r="J149" s="90"/>
      <c r="K149" s="90"/>
    </row>
    <row r="150" spans="8:11" s="66" customFormat="1" ht="12">
      <c r="H150" s="155"/>
      <c r="J150" s="90"/>
      <c r="K150" s="90"/>
    </row>
    <row r="151" spans="8:11" s="66" customFormat="1" ht="12">
      <c r="H151" s="155"/>
      <c r="J151" s="90"/>
      <c r="K151" s="90"/>
    </row>
    <row r="152" spans="8:11" s="66" customFormat="1" ht="12">
      <c r="H152" s="155"/>
      <c r="J152" s="90"/>
      <c r="K152" s="90"/>
    </row>
    <row r="153" spans="8:11" s="66" customFormat="1" ht="12">
      <c r="H153" s="155"/>
      <c r="J153" s="90"/>
      <c r="K153" s="90"/>
    </row>
    <row r="154" spans="8:11" s="66" customFormat="1" ht="12">
      <c r="H154" s="155"/>
      <c r="J154" s="90"/>
      <c r="K154" s="90"/>
    </row>
    <row r="155" spans="8:11" s="66" customFormat="1" ht="12">
      <c r="H155" s="155"/>
      <c r="J155" s="90"/>
      <c r="K155" s="90"/>
    </row>
    <row r="156" spans="8:11" s="66" customFormat="1" ht="12">
      <c r="H156" s="155"/>
      <c r="J156" s="90"/>
      <c r="K156" s="90"/>
    </row>
    <row r="157" spans="8:11" s="66" customFormat="1" ht="12">
      <c r="H157" s="155"/>
      <c r="J157" s="90"/>
      <c r="K157" s="90"/>
    </row>
    <row r="158" spans="8:11" s="66" customFormat="1" ht="12">
      <c r="H158" s="155"/>
      <c r="J158" s="90"/>
      <c r="K158" s="90"/>
    </row>
    <row r="159" spans="8:11" s="66" customFormat="1" ht="12">
      <c r="H159" s="155"/>
      <c r="J159" s="90"/>
      <c r="K159" s="90"/>
    </row>
    <row r="160" spans="8:11" s="66" customFormat="1" ht="12">
      <c r="H160" s="155"/>
      <c r="J160" s="90"/>
      <c r="K160" s="90"/>
    </row>
    <row r="161" spans="8:11" s="66" customFormat="1" ht="12">
      <c r="H161" s="155"/>
      <c r="J161" s="90"/>
      <c r="K161" s="90"/>
    </row>
    <row r="162" spans="8:11" s="66" customFormat="1" ht="12">
      <c r="H162" s="155"/>
      <c r="J162" s="90"/>
      <c r="K162" s="90"/>
    </row>
    <row r="163" spans="8:11" s="66" customFormat="1" ht="12">
      <c r="H163" s="155"/>
      <c r="J163" s="90"/>
      <c r="K163" s="90"/>
    </row>
    <row r="164" spans="8:11" s="66" customFormat="1" ht="12">
      <c r="H164" s="155"/>
      <c r="J164" s="90"/>
      <c r="K164" s="90"/>
    </row>
    <row r="165" spans="8:11" s="66" customFormat="1" ht="12">
      <c r="H165" s="155"/>
      <c r="J165" s="90"/>
      <c r="K165" s="90"/>
    </row>
    <row r="166" spans="8:11" s="66" customFormat="1" ht="12">
      <c r="H166" s="155"/>
      <c r="J166" s="90"/>
      <c r="K166" s="90"/>
    </row>
    <row r="167" spans="8:11" s="66" customFormat="1" ht="12">
      <c r="H167" s="155"/>
      <c r="J167" s="90"/>
      <c r="K167" s="90"/>
    </row>
    <row r="168" spans="8:11" s="66" customFormat="1" ht="12">
      <c r="H168" s="155"/>
      <c r="J168" s="90"/>
      <c r="K168" s="90"/>
    </row>
    <row r="169" spans="8:11" s="66" customFormat="1" ht="12">
      <c r="H169" s="155"/>
      <c r="J169" s="90"/>
      <c r="K169" s="90"/>
    </row>
    <row r="170" spans="8:11" s="66" customFormat="1" ht="12">
      <c r="H170" s="155"/>
      <c r="J170" s="90"/>
      <c r="K170" s="90"/>
    </row>
    <row r="171" spans="8:11" s="66" customFormat="1" ht="12">
      <c r="H171" s="155"/>
      <c r="J171" s="90"/>
      <c r="K171" s="90"/>
    </row>
    <row r="172" spans="8:11" s="66" customFormat="1" ht="12">
      <c r="H172" s="155"/>
      <c r="J172" s="90"/>
      <c r="K172" s="90"/>
    </row>
    <row r="173" spans="8:11" s="66" customFormat="1" ht="12">
      <c r="H173" s="155"/>
      <c r="J173" s="90"/>
      <c r="K173" s="90"/>
    </row>
    <row r="174" spans="8:11" s="66" customFormat="1" ht="12">
      <c r="H174" s="155"/>
      <c r="J174" s="90"/>
      <c r="K174" s="90"/>
    </row>
    <row r="175" spans="8:11" s="66" customFormat="1" ht="12">
      <c r="H175" s="155"/>
      <c r="J175" s="90"/>
      <c r="K175" s="90"/>
    </row>
    <row r="176" spans="8:11" s="66" customFormat="1" ht="12">
      <c r="H176" s="155"/>
      <c r="J176" s="90"/>
      <c r="K176" s="90"/>
    </row>
    <row r="177" spans="8:11" s="66" customFormat="1" ht="12">
      <c r="H177" s="155"/>
      <c r="J177" s="90"/>
      <c r="K177" s="90"/>
    </row>
    <row r="178" spans="8:11" s="66" customFormat="1" ht="12">
      <c r="H178" s="155"/>
      <c r="J178" s="90"/>
      <c r="K178" s="90"/>
    </row>
    <row r="179" spans="8:11" s="66" customFormat="1" ht="12">
      <c r="H179" s="155"/>
      <c r="J179" s="90"/>
      <c r="K179" s="90"/>
    </row>
    <row r="180" spans="8:11" s="66" customFormat="1" ht="12">
      <c r="H180" s="155"/>
      <c r="J180" s="90"/>
      <c r="K180" s="90"/>
    </row>
    <row r="181" spans="8:11" s="66" customFormat="1" ht="12">
      <c r="H181" s="155"/>
      <c r="J181" s="90"/>
      <c r="K181" s="90"/>
    </row>
    <row r="182" spans="8:11" s="66" customFormat="1" ht="12">
      <c r="H182" s="155"/>
      <c r="J182" s="90"/>
      <c r="K182" s="90"/>
    </row>
    <row r="183" spans="8:11" s="66" customFormat="1" ht="12">
      <c r="H183" s="155"/>
      <c r="J183" s="90"/>
      <c r="K183" s="90"/>
    </row>
    <row r="184" spans="8:11" s="66" customFormat="1" ht="12">
      <c r="H184" s="155"/>
      <c r="J184" s="90"/>
      <c r="K184" s="90"/>
    </row>
    <row r="185" spans="8:11" s="66" customFormat="1" ht="12">
      <c r="H185" s="155"/>
      <c r="J185" s="90"/>
      <c r="K185" s="90"/>
    </row>
    <row r="186" spans="8:11" s="66" customFormat="1" ht="12">
      <c r="H186" s="155"/>
      <c r="J186" s="90"/>
      <c r="K186" s="90"/>
    </row>
    <row r="187" spans="8:11" s="66" customFormat="1" ht="12">
      <c r="H187" s="155"/>
      <c r="J187" s="90"/>
      <c r="K187" s="90"/>
    </row>
    <row r="188" spans="8:11" s="66" customFormat="1" ht="12">
      <c r="H188" s="155"/>
      <c r="J188" s="90"/>
      <c r="K188" s="90"/>
    </row>
    <row r="189" spans="8:11" s="66" customFormat="1" ht="12">
      <c r="H189" s="155"/>
      <c r="J189" s="90"/>
      <c r="K189" s="90"/>
    </row>
    <row r="190" spans="8:11" s="66" customFormat="1" ht="12">
      <c r="H190" s="155"/>
      <c r="J190" s="90"/>
      <c r="K190" s="90"/>
    </row>
    <row r="191" spans="8:11" s="66" customFormat="1" ht="12">
      <c r="H191" s="155"/>
      <c r="J191" s="90"/>
      <c r="K191" s="90"/>
    </row>
    <row r="192" spans="8:11" s="66" customFormat="1" ht="12">
      <c r="H192" s="155"/>
      <c r="J192" s="90"/>
      <c r="K192" s="90"/>
    </row>
    <row r="193" spans="8:11" s="66" customFormat="1" ht="12">
      <c r="H193" s="155"/>
      <c r="J193" s="90"/>
      <c r="K193" s="90"/>
    </row>
    <row r="194" spans="8:11" s="66" customFormat="1" ht="12">
      <c r="H194" s="155"/>
      <c r="J194" s="90"/>
      <c r="K194" s="90"/>
    </row>
    <row r="195" spans="8:11" s="66" customFormat="1" ht="12">
      <c r="H195" s="155"/>
      <c r="J195" s="90"/>
      <c r="K195" s="90"/>
    </row>
    <row r="196" spans="8:11" s="66" customFormat="1" ht="12">
      <c r="H196" s="155"/>
      <c r="J196" s="90"/>
      <c r="K196" s="90"/>
    </row>
    <row r="197" spans="8:11" s="66" customFormat="1" ht="12">
      <c r="H197" s="155"/>
      <c r="J197" s="90"/>
      <c r="K197" s="90"/>
    </row>
    <row r="198" spans="8:11" s="66" customFormat="1" ht="12">
      <c r="H198" s="155"/>
      <c r="J198" s="90"/>
      <c r="K198" s="90"/>
    </row>
  </sheetData>
  <sheetProtection/>
  <mergeCells count="16">
    <mergeCell ref="E55:K55"/>
    <mergeCell ref="E60:K60"/>
    <mergeCell ref="J49:J51"/>
    <mergeCell ref="E6:K6"/>
    <mergeCell ref="E30:K30"/>
    <mergeCell ref="E45:K45"/>
    <mergeCell ref="H51:H53"/>
    <mergeCell ref="H4:H5"/>
    <mergeCell ref="K4:K5"/>
    <mergeCell ref="A2:J2"/>
    <mergeCell ref="A4:D4"/>
    <mergeCell ref="E4:E5"/>
    <mergeCell ref="F4:F5"/>
    <mergeCell ref="G4:G5"/>
    <mergeCell ref="J4:J5"/>
    <mergeCell ref="I4:I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F26" sqref="F26"/>
    </sheetView>
  </sheetViews>
  <sheetFormatPr defaultColWidth="9.140625" defaultRowHeight="15"/>
  <cols>
    <col min="1" max="4" width="4.28125" style="0" customWidth="1"/>
    <col min="5" max="5" width="16.00390625" style="0" customWidth="1"/>
    <col min="6" max="6" width="41.00390625" style="0" customWidth="1"/>
    <col min="7" max="7" width="9.28125" style="0" customWidth="1"/>
    <col min="8" max="11" width="10.7109375" style="0" customWidth="1"/>
  </cols>
  <sheetData>
    <row r="1" spans="1:11" s="16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16" customFormat="1" ht="13.5" customHeight="1">
      <c r="A2" s="5"/>
      <c r="B2" s="5"/>
      <c r="C2" s="5"/>
      <c r="D2" s="5"/>
      <c r="E2" s="5"/>
      <c r="F2" s="5"/>
      <c r="G2" s="5"/>
      <c r="H2" s="5"/>
      <c r="I2" s="3"/>
      <c r="K2" s="5"/>
    </row>
    <row r="3" spans="1:11" s="16" customFormat="1" ht="13.5" customHeight="1">
      <c r="A3" s="5"/>
      <c r="B3" s="5"/>
      <c r="C3" s="5"/>
      <c r="D3" s="5"/>
      <c r="E3" s="5"/>
      <c r="F3" s="5"/>
      <c r="G3" s="5"/>
      <c r="H3" s="5"/>
      <c r="I3" s="3"/>
      <c r="K3" s="5"/>
    </row>
    <row r="4" spans="1:12" s="16" customFormat="1" ht="13.5" customHeight="1">
      <c r="A4" s="237" t="s">
        <v>91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1" s="16" customFormat="1" ht="13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</row>
    <row r="7" spans="1:12" ht="15">
      <c r="A7" s="236" t="s">
        <v>47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</row>
  </sheetData>
  <sheetProtection/>
  <mergeCells count="2">
    <mergeCell ref="A7:L7"/>
    <mergeCell ref="A4:L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20">
      <selection activeCell="D4" sqref="D4:K6"/>
    </sheetView>
  </sheetViews>
  <sheetFormatPr defaultColWidth="8.8515625" defaultRowHeight="15"/>
  <cols>
    <col min="1" max="2" width="5.28125" style="73" customWidth="1"/>
    <col min="3" max="3" width="3.57421875" style="73" customWidth="1"/>
    <col min="4" max="4" width="34.421875" style="73" customWidth="1"/>
    <col min="5" max="5" width="8.7109375" style="73" customWidth="1"/>
    <col min="6" max="9" width="10.421875" style="73" customWidth="1"/>
    <col min="10" max="10" width="0.2890625" style="73" hidden="1" customWidth="1"/>
    <col min="11" max="11" width="30.28125" style="87" customWidth="1"/>
    <col min="12" max="12" width="8.28125" style="106" hidden="1" customWidth="1"/>
    <col min="13" max="16384" width="8.8515625" style="73" customWidth="1"/>
  </cols>
  <sheetData>
    <row r="1" spans="1:11" ht="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84"/>
    </row>
    <row r="2" spans="1:11" ht="15.75" customHeight="1">
      <c r="A2" s="1"/>
      <c r="B2" s="220" t="s">
        <v>92</v>
      </c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85"/>
    </row>
    <row r="4" spans="1:12" s="74" customFormat="1" ht="21" customHeight="1">
      <c r="A4" s="223" t="s">
        <v>180</v>
      </c>
      <c r="B4" s="247"/>
      <c r="C4" s="223" t="s">
        <v>223</v>
      </c>
      <c r="D4" s="223" t="s">
        <v>224</v>
      </c>
      <c r="E4" s="223" t="s">
        <v>225</v>
      </c>
      <c r="F4" s="223" t="s">
        <v>226</v>
      </c>
      <c r="G4" s="223"/>
      <c r="H4" s="223"/>
      <c r="I4" s="244" t="s">
        <v>124</v>
      </c>
      <c r="J4" s="244" t="s">
        <v>104</v>
      </c>
      <c r="K4" s="244" t="s">
        <v>105</v>
      </c>
      <c r="L4" s="107"/>
    </row>
    <row r="5" spans="1:12" s="74" customFormat="1" ht="40.5" customHeight="1">
      <c r="A5" s="247"/>
      <c r="B5" s="247"/>
      <c r="C5" s="223"/>
      <c r="D5" s="223"/>
      <c r="E5" s="223"/>
      <c r="F5" s="223" t="s">
        <v>279</v>
      </c>
      <c r="G5" s="223" t="s">
        <v>268</v>
      </c>
      <c r="H5" s="223" t="s">
        <v>269</v>
      </c>
      <c r="I5" s="245"/>
      <c r="J5" s="245"/>
      <c r="K5" s="248"/>
      <c r="L5" s="107"/>
    </row>
    <row r="6" spans="1:12" s="74" customFormat="1" ht="27" customHeight="1">
      <c r="A6" s="40" t="s">
        <v>187</v>
      </c>
      <c r="B6" s="40" t="s">
        <v>181</v>
      </c>
      <c r="C6" s="223"/>
      <c r="D6" s="247"/>
      <c r="E6" s="247"/>
      <c r="F6" s="223"/>
      <c r="G6" s="223"/>
      <c r="H6" s="223"/>
      <c r="I6" s="246"/>
      <c r="J6" s="246"/>
      <c r="K6" s="249"/>
      <c r="L6" s="107"/>
    </row>
    <row r="7" spans="1:12" s="93" customFormat="1" ht="13.5" customHeight="1">
      <c r="A7" s="40" t="s">
        <v>179</v>
      </c>
      <c r="B7" s="40" t="s">
        <v>178</v>
      </c>
      <c r="C7" s="37">
        <v>3</v>
      </c>
      <c r="D7" s="91">
        <v>4</v>
      </c>
      <c r="E7" s="91">
        <v>5</v>
      </c>
      <c r="F7" s="37">
        <v>6</v>
      </c>
      <c r="G7" s="37">
        <v>7</v>
      </c>
      <c r="H7" s="37">
        <v>8</v>
      </c>
      <c r="I7" s="92">
        <v>9</v>
      </c>
      <c r="J7" s="92">
        <v>10</v>
      </c>
      <c r="K7" s="82">
        <v>11</v>
      </c>
      <c r="L7" s="108"/>
    </row>
    <row r="8" spans="1:11" ht="22.5" customHeight="1">
      <c r="A8" s="10" t="s">
        <v>191</v>
      </c>
      <c r="B8" s="8"/>
      <c r="C8" s="9"/>
      <c r="D8" s="239" t="s">
        <v>227</v>
      </c>
      <c r="E8" s="239"/>
      <c r="F8" s="239"/>
      <c r="G8" s="239"/>
      <c r="H8" s="239"/>
      <c r="I8" s="239"/>
      <c r="J8" s="239"/>
      <c r="K8" s="239"/>
    </row>
    <row r="9" spans="1:11" ht="72" customHeight="1">
      <c r="A9" s="8" t="s">
        <v>191</v>
      </c>
      <c r="B9" s="8"/>
      <c r="C9" s="7">
        <v>1</v>
      </c>
      <c r="D9" s="14" t="s">
        <v>84</v>
      </c>
      <c r="E9" s="7" t="s">
        <v>82</v>
      </c>
      <c r="F9" s="9">
        <v>42926</v>
      </c>
      <c r="G9" s="9">
        <v>44175</v>
      </c>
      <c r="H9" s="9">
        <v>16245</v>
      </c>
      <c r="I9" s="121">
        <f>H9/G9</f>
        <v>0.36774193548387096</v>
      </c>
      <c r="J9" s="41"/>
      <c r="K9" s="115"/>
    </row>
    <row r="10" spans="1:12" ht="33.75">
      <c r="A10" s="8" t="s">
        <v>191</v>
      </c>
      <c r="B10" s="8"/>
      <c r="C10" s="7">
        <v>2</v>
      </c>
      <c r="D10" s="14" t="s">
        <v>220</v>
      </c>
      <c r="E10" s="7" t="s">
        <v>221</v>
      </c>
      <c r="F10" s="9">
        <v>38305.8</v>
      </c>
      <c r="G10" s="9">
        <v>39500</v>
      </c>
      <c r="H10" s="9">
        <v>37731</v>
      </c>
      <c r="I10" s="121">
        <f>H10/G10</f>
        <v>0.9552151898734177</v>
      </c>
      <c r="J10" s="41"/>
      <c r="K10" s="115"/>
      <c r="L10" s="106" t="e">
        <f>(IF(I9&gt;1,1,I9)+IF(I10&gt;1,1,I10)+IF(I12&gt;1,1,I12)+IF(I13&gt;1,1,I13)+IF(#REF!&gt;1,1,#REF!)+IF(I15&gt;1,1,I15)+IF(I16&gt;1,1,I16)+IF(I17&gt;1,1,I17)+IF(I108&gt;1,1,I18)+IF(I19&gt;1,1,I19)+IF(I21&gt;1,1,I21)+IF(I22&gt;1,1,I22)+IF(I23&gt;1,1,I23)+IF(I25&gt;1,1,I25)+IF(I27&gt;1,1,I27)+IF(I28&gt;1,1,I28)+IF(I29&gt;1,1,I29))/17</f>
        <v>#REF!</v>
      </c>
    </row>
    <row r="11" spans="1:12" s="75" customFormat="1" ht="15">
      <c r="A11" s="10" t="s">
        <v>191</v>
      </c>
      <c r="B11" s="10" t="s">
        <v>179</v>
      </c>
      <c r="C11" s="6"/>
      <c r="D11" s="239" t="s">
        <v>10</v>
      </c>
      <c r="E11" s="239"/>
      <c r="F11" s="240"/>
      <c r="G11" s="239"/>
      <c r="H11" s="239"/>
      <c r="I11" s="239"/>
      <c r="J11" s="239"/>
      <c r="K11" s="239"/>
      <c r="L11" s="109"/>
    </row>
    <row r="12" spans="1:11" ht="52.5" customHeight="1">
      <c r="A12" s="8" t="s">
        <v>191</v>
      </c>
      <c r="B12" s="8" t="s">
        <v>179</v>
      </c>
      <c r="C12" s="7">
        <v>1</v>
      </c>
      <c r="D12" s="14" t="s">
        <v>193</v>
      </c>
      <c r="E12" s="46" t="s">
        <v>194</v>
      </c>
      <c r="F12" s="7">
        <v>14280</v>
      </c>
      <c r="G12" s="7">
        <v>17777</v>
      </c>
      <c r="H12" s="161">
        <v>6646.3</v>
      </c>
      <c r="I12" s="121">
        <f>H12/G12</f>
        <v>0.3738707318445182</v>
      </c>
      <c r="J12" s="41"/>
      <c r="K12" s="9"/>
    </row>
    <row r="13" spans="1:11" ht="33.75">
      <c r="A13" s="8" t="s">
        <v>191</v>
      </c>
      <c r="B13" s="8" t="s">
        <v>179</v>
      </c>
      <c r="C13" s="7">
        <v>2</v>
      </c>
      <c r="D13" s="14" t="s">
        <v>197</v>
      </c>
      <c r="E13" s="45" t="s">
        <v>195</v>
      </c>
      <c r="F13" s="7">
        <v>785</v>
      </c>
      <c r="G13" s="7">
        <v>760</v>
      </c>
      <c r="H13" s="7">
        <v>785</v>
      </c>
      <c r="I13" s="121">
        <f>H13/G13</f>
        <v>1.0328947368421053</v>
      </c>
      <c r="J13" s="41"/>
      <c r="K13" s="9" t="s">
        <v>251</v>
      </c>
    </row>
    <row r="14" spans="1:12" s="75" customFormat="1" ht="18" customHeight="1">
      <c r="A14" s="10" t="s">
        <v>191</v>
      </c>
      <c r="B14" s="10" t="s">
        <v>178</v>
      </c>
      <c r="C14" s="6"/>
      <c r="D14" s="241" t="s">
        <v>228</v>
      </c>
      <c r="E14" s="242"/>
      <c r="F14" s="242"/>
      <c r="G14" s="242"/>
      <c r="H14" s="242"/>
      <c r="I14" s="242"/>
      <c r="J14" s="242"/>
      <c r="K14" s="243"/>
      <c r="L14" s="109"/>
    </row>
    <row r="15" spans="1:11" ht="33.75">
      <c r="A15" s="8" t="s">
        <v>191</v>
      </c>
      <c r="B15" s="8" t="s">
        <v>178</v>
      </c>
      <c r="C15" s="7">
        <v>1</v>
      </c>
      <c r="D15" s="76" t="s">
        <v>229</v>
      </c>
      <c r="E15" s="9" t="s">
        <v>230</v>
      </c>
      <c r="F15" s="9">
        <v>351</v>
      </c>
      <c r="G15" s="162">
        <v>414</v>
      </c>
      <c r="H15" s="9">
        <v>318</v>
      </c>
      <c r="I15" s="121">
        <f>H15/G15</f>
        <v>0.7681159420289855</v>
      </c>
      <c r="J15" s="41"/>
      <c r="K15" s="115" t="s">
        <v>314</v>
      </c>
    </row>
    <row r="16" spans="1:11" ht="77.25" customHeight="1">
      <c r="A16" s="8" t="s">
        <v>191</v>
      </c>
      <c r="B16" s="8"/>
      <c r="C16" s="7">
        <v>2</v>
      </c>
      <c r="D16" s="14" t="s">
        <v>231</v>
      </c>
      <c r="E16" s="7" t="s">
        <v>230</v>
      </c>
      <c r="F16" s="112">
        <v>1345</v>
      </c>
      <c r="G16" s="112">
        <v>1371</v>
      </c>
      <c r="H16" s="112">
        <v>986</v>
      </c>
      <c r="I16" s="121">
        <f>H16/G16</f>
        <v>0.7191830780452224</v>
      </c>
      <c r="J16" s="41"/>
      <c r="K16" s="115"/>
    </row>
    <row r="17" spans="1:11" ht="76.5" customHeight="1">
      <c r="A17" s="8" t="s">
        <v>191</v>
      </c>
      <c r="B17" s="8" t="s">
        <v>178</v>
      </c>
      <c r="C17" s="7">
        <v>3</v>
      </c>
      <c r="D17" s="14" t="s">
        <v>232</v>
      </c>
      <c r="E17" s="7" t="s">
        <v>222</v>
      </c>
      <c r="F17" s="112">
        <v>2093</v>
      </c>
      <c r="G17" s="112">
        <v>2891</v>
      </c>
      <c r="H17" s="112">
        <v>2123</v>
      </c>
      <c r="I17" s="121">
        <f>H17/G17</f>
        <v>0.7343479764787271</v>
      </c>
      <c r="J17" s="41"/>
      <c r="K17" s="9" t="s">
        <v>253</v>
      </c>
    </row>
    <row r="18" spans="1:11" ht="67.5">
      <c r="A18" s="8" t="s">
        <v>191</v>
      </c>
      <c r="B18" s="8" t="s">
        <v>178</v>
      </c>
      <c r="C18" s="7">
        <v>4</v>
      </c>
      <c r="D18" s="14" t="s">
        <v>1</v>
      </c>
      <c r="E18" s="7" t="s">
        <v>2</v>
      </c>
      <c r="F18" s="113">
        <v>28.8</v>
      </c>
      <c r="G18" s="113">
        <v>28.2</v>
      </c>
      <c r="H18" s="113">
        <v>31</v>
      </c>
      <c r="I18" s="121">
        <f>H18/G18</f>
        <v>1.099290780141844</v>
      </c>
      <c r="J18" s="41"/>
      <c r="K18" s="9"/>
    </row>
    <row r="19" spans="1:12" ht="22.5">
      <c r="A19" s="8" t="s">
        <v>191</v>
      </c>
      <c r="B19" s="8" t="s">
        <v>178</v>
      </c>
      <c r="C19" s="7">
        <v>5</v>
      </c>
      <c r="D19" s="14" t="s">
        <v>3</v>
      </c>
      <c r="E19" s="7" t="s">
        <v>194</v>
      </c>
      <c r="F19" s="114">
        <v>46.19</v>
      </c>
      <c r="G19" s="114">
        <v>51.617</v>
      </c>
      <c r="H19" s="114">
        <v>21.26</v>
      </c>
      <c r="I19" s="121">
        <f>H19/G19</f>
        <v>0.41187980704031624</v>
      </c>
      <c r="J19" s="41"/>
      <c r="K19" s="9"/>
      <c r="L19" s="106">
        <f>(IF(I15&gt;1,1,I15)+IF(I16&gt;1,1,I16)+IF(I17&gt;1,1,I17)+IF(I18&gt;1,1,I18)+IF(I19&gt;1,1,I19))/5</f>
        <v>0.7267053607186502</v>
      </c>
    </row>
    <row r="20" spans="1:12" s="75" customFormat="1" ht="15">
      <c r="A20" s="10" t="s">
        <v>191</v>
      </c>
      <c r="B20" s="10" t="s">
        <v>189</v>
      </c>
      <c r="C20" s="6"/>
      <c r="D20" s="239" t="s">
        <v>4</v>
      </c>
      <c r="E20" s="239"/>
      <c r="F20" s="239"/>
      <c r="G20" s="239"/>
      <c r="H20" s="239"/>
      <c r="I20" s="239"/>
      <c r="J20" s="239"/>
      <c r="K20" s="239"/>
      <c r="L20" s="109"/>
    </row>
    <row r="21" spans="1:11" ht="31.5" customHeight="1">
      <c r="A21" s="8" t="s">
        <v>191</v>
      </c>
      <c r="B21" s="8" t="s">
        <v>189</v>
      </c>
      <c r="C21" s="7">
        <v>1</v>
      </c>
      <c r="D21" s="14" t="s">
        <v>5</v>
      </c>
      <c r="E21" s="7" t="s">
        <v>194</v>
      </c>
      <c r="F21" s="111">
        <v>2417</v>
      </c>
      <c r="G21" s="111">
        <v>3544</v>
      </c>
      <c r="H21" s="111">
        <v>874</v>
      </c>
      <c r="I21" s="121">
        <f>H21/G21</f>
        <v>0.2466139954853273</v>
      </c>
      <c r="J21" s="41"/>
      <c r="K21" s="250" t="s">
        <v>306</v>
      </c>
    </row>
    <row r="22" spans="1:11" ht="54.75" customHeight="1">
      <c r="A22" s="8" t="s">
        <v>191</v>
      </c>
      <c r="B22" s="8" t="s">
        <v>189</v>
      </c>
      <c r="C22" s="7">
        <v>2</v>
      </c>
      <c r="D22" s="14" t="s">
        <v>6</v>
      </c>
      <c r="E22" s="7" t="s">
        <v>7</v>
      </c>
      <c r="F22" s="116">
        <v>24.65</v>
      </c>
      <c r="G22" s="116">
        <f>(G21/98.222)</f>
        <v>36.08152959622081</v>
      </c>
      <c r="H22" s="116">
        <f>H21/98134*1000</f>
        <v>8.906189495995271</v>
      </c>
      <c r="I22" s="121">
        <f>H22/G22</f>
        <v>0.24683514240283505</v>
      </c>
      <c r="J22" s="41"/>
      <c r="K22" s="251"/>
    </row>
    <row r="23" spans="1:12" ht="49.5" customHeight="1">
      <c r="A23" s="8" t="s">
        <v>191</v>
      </c>
      <c r="B23" s="8" t="s">
        <v>189</v>
      </c>
      <c r="C23" s="7">
        <v>3</v>
      </c>
      <c r="D23" s="14" t="s">
        <v>85</v>
      </c>
      <c r="E23" s="7" t="s">
        <v>230</v>
      </c>
      <c r="F23" s="134">
        <v>152</v>
      </c>
      <c r="G23" s="157">
        <v>150</v>
      </c>
      <c r="H23" s="134">
        <v>71</v>
      </c>
      <c r="I23" s="121">
        <f>H23/G23</f>
        <v>0.47333333333333333</v>
      </c>
      <c r="J23" s="41"/>
      <c r="K23" s="9" t="s">
        <v>252</v>
      </c>
      <c r="L23" s="106">
        <f>(IF(I21&gt;1,1,I21)+IF(I22&gt;1,1,I22)+IF(I23&gt;1,1,I23))/3</f>
        <v>0.3222608237404985</v>
      </c>
    </row>
    <row r="24" spans="1:12" s="75" customFormat="1" ht="15">
      <c r="A24" s="10" t="s">
        <v>191</v>
      </c>
      <c r="B24" s="10" t="s">
        <v>190</v>
      </c>
      <c r="C24" s="6"/>
      <c r="D24" s="239" t="s">
        <v>8</v>
      </c>
      <c r="E24" s="239"/>
      <c r="F24" s="239"/>
      <c r="G24" s="239"/>
      <c r="H24" s="239"/>
      <c r="I24" s="239"/>
      <c r="J24" s="239"/>
      <c r="K24" s="239"/>
      <c r="L24" s="109"/>
    </row>
    <row r="25" spans="1:12" ht="65.25" customHeight="1">
      <c r="A25" s="8" t="s">
        <v>191</v>
      </c>
      <c r="B25" s="8" t="s">
        <v>190</v>
      </c>
      <c r="C25" s="7">
        <v>1</v>
      </c>
      <c r="D25" s="14" t="s">
        <v>81</v>
      </c>
      <c r="E25" s="7" t="s">
        <v>9</v>
      </c>
      <c r="F25" s="116">
        <v>0.42</v>
      </c>
      <c r="G25" s="116">
        <v>0.7</v>
      </c>
      <c r="H25" s="116">
        <v>0.54</v>
      </c>
      <c r="I25" s="121">
        <f>G25/H25</f>
        <v>1.296296296296296</v>
      </c>
      <c r="J25" s="41"/>
      <c r="K25" s="41"/>
      <c r="L25" s="106">
        <f>IF(I25&gt;1,1,I25)</f>
        <v>1</v>
      </c>
    </row>
    <row r="26" spans="1:12" s="78" customFormat="1" ht="10.5">
      <c r="A26" s="77" t="s">
        <v>191</v>
      </c>
      <c r="B26" s="77">
        <v>5</v>
      </c>
      <c r="C26" s="77"/>
      <c r="D26" s="239" t="s">
        <v>135</v>
      </c>
      <c r="E26" s="239"/>
      <c r="F26" s="239"/>
      <c r="G26" s="239"/>
      <c r="H26" s="239"/>
      <c r="I26" s="239"/>
      <c r="J26" s="239"/>
      <c r="K26" s="239"/>
      <c r="L26" s="110"/>
    </row>
    <row r="27" spans="1:12" s="80" customFormat="1" ht="33.75">
      <c r="A27" s="79" t="s">
        <v>191</v>
      </c>
      <c r="B27" s="79" t="s">
        <v>118</v>
      </c>
      <c r="C27" s="79" t="s">
        <v>179</v>
      </c>
      <c r="D27" s="117" t="s">
        <v>174</v>
      </c>
      <c r="E27" s="7" t="s">
        <v>2</v>
      </c>
      <c r="F27" s="7">
        <v>90</v>
      </c>
      <c r="G27" s="163">
        <v>85</v>
      </c>
      <c r="H27" s="7">
        <v>90</v>
      </c>
      <c r="I27" s="121">
        <f>H27/G27</f>
        <v>1.0588235294117647</v>
      </c>
      <c r="J27" s="41"/>
      <c r="K27" s="9"/>
      <c r="L27" s="105"/>
    </row>
    <row r="28" spans="1:12" s="80" customFormat="1" ht="33.75">
      <c r="A28" s="79" t="s">
        <v>191</v>
      </c>
      <c r="B28" s="79" t="s">
        <v>118</v>
      </c>
      <c r="C28" s="79" t="s">
        <v>178</v>
      </c>
      <c r="D28" s="117" t="s">
        <v>175</v>
      </c>
      <c r="E28" s="7" t="s">
        <v>222</v>
      </c>
      <c r="F28" s="7">
        <v>20</v>
      </c>
      <c r="G28" s="163">
        <v>42</v>
      </c>
      <c r="H28" s="7">
        <v>15</v>
      </c>
      <c r="I28" s="121">
        <f>G28/H28</f>
        <v>2.8</v>
      </c>
      <c r="J28" s="41"/>
      <c r="K28" s="9"/>
      <c r="L28" s="105"/>
    </row>
    <row r="29" spans="1:12" s="80" customFormat="1" ht="77.25" customHeight="1">
      <c r="A29" s="79" t="s">
        <v>191</v>
      </c>
      <c r="B29" s="79" t="s">
        <v>118</v>
      </c>
      <c r="C29" s="79" t="s">
        <v>189</v>
      </c>
      <c r="D29" s="117" t="s">
        <v>176</v>
      </c>
      <c r="E29" s="7" t="s">
        <v>222</v>
      </c>
      <c r="F29" s="7">
        <v>350</v>
      </c>
      <c r="G29" s="163">
        <v>320</v>
      </c>
      <c r="H29" s="7">
        <v>95</v>
      </c>
      <c r="I29" s="121">
        <f>H29/G29</f>
        <v>0.296875</v>
      </c>
      <c r="J29" s="41"/>
      <c r="K29" s="9" t="s">
        <v>286</v>
      </c>
      <c r="L29" s="105">
        <f>(IF(I27&gt;1,1)+IF(I28&gt;1,1)+IF(I29&gt;1,1,I29))/3</f>
        <v>0.765625</v>
      </c>
    </row>
    <row r="30" spans="2:11" ht="15" hidden="1">
      <c r="B30" s="81"/>
      <c r="C30" s="81"/>
      <c r="D30" s="81"/>
      <c r="E30" s="81"/>
      <c r="F30" s="81"/>
      <c r="G30" s="81"/>
      <c r="H30" s="81"/>
      <c r="I30" s="81"/>
      <c r="J30" s="81"/>
      <c r="K30" s="86"/>
    </row>
    <row r="31" spans="2:11" ht="15" hidden="1">
      <c r="B31" s="81"/>
      <c r="C31" s="81"/>
      <c r="D31" s="81"/>
      <c r="E31" s="81"/>
      <c r="F31" s="81"/>
      <c r="G31" s="81"/>
      <c r="H31" s="81"/>
      <c r="I31" s="81"/>
      <c r="J31" s="81"/>
      <c r="K31" s="86"/>
    </row>
    <row r="32" spans="1:12" s="71" customFormat="1" ht="42.75" customHeight="1">
      <c r="A32" s="238" t="s">
        <v>126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118"/>
    </row>
  </sheetData>
  <sheetProtection/>
  <mergeCells count="20">
    <mergeCell ref="D26:K26"/>
    <mergeCell ref="D24:K24"/>
    <mergeCell ref="C4:C6"/>
    <mergeCell ref="F4:H4"/>
    <mergeCell ref="D4:D6"/>
    <mergeCell ref="K21:K22"/>
    <mergeCell ref="D8:K8"/>
    <mergeCell ref="D20:K20"/>
    <mergeCell ref="H5:H6"/>
    <mergeCell ref="G5:G6"/>
    <mergeCell ref="A32:K32"/>
    <mergeCell ref="B2:K2"/>
    <mergeCell ref="D11:K11"/>
    <mergeCell ref="D14:K14"/>
    <mergeCell ref="F5:F6"/>
    <mergeCell ref="J4:J6"/>
    <mergeCell ref="A4:B5"/>
    <mergeCell ref="K4:K6"/>
    <mergeCell ref="E4:E6"/>
    <mergeCell ref="I4:I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2017-06-14T04:59:14Z</cp:lastPrinted>
  <dcterms:created xsi:type="dcterms:W3CDTF">2006-09-28T05:33:49Z</dcterms:created>
  <dcterms:modified xsi:type="dcterms:W3CDTF">2018-08-20T05:31:03Z</dcterms:modified>
  <cp:category/>
  <cp:version/>
  <cp:contentType/>
  <cp:contentStatus/>
</cp:coreProperties>
</file>