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4"/>
  </bookViews>
  <sheets>
    <sheet name="ф 1" sheetId="1" r:id="rId1"/>
    <sheet name="ф 2" sheetId="2" r:id="rId2"/>
    <sheet name="ф 3" sheetId="3" r:id="rId3"/>
    <sheet name="ф 4" sheetId="4" r:id="rId4"/>
    <sheet name="ф 5" sheetId="5" r:id="rId5"/>
    <sheet name="ф 6" sheetId="6" r:id="rId6"/>
    <sheet name="ф7" sheetId="7" r:id="rId7"/>
  </sheets>
  <definedNames>
    <definedName name="_xlnm.Print_Titles" localSheetId="2">'ф 3'!$4:$5</definedName>
  </definedNames>
  <calcPr fullCalcOnLoad="1"/>
</workbook>
</file>

<file path=xl/sharedStrings.xml><?xml version="1.0" encoding="utf-8"?>
<sst xmlns="http://schemas.openxmlformats.org/spreadsheetml/2006/main" count="900" uniqueCount="371">
  <si>
    <t>Создание, развитие и обеспечение деятельности инфраструктуры поддержки малого и среднего предпринимательства</t>
  </si>
  <si>
    <t>Содействие деятельности некоммерческого партнерства "Общественный совет предпринимателей города Воткинска"</t>
  </si>
  <si>
    <t>Администрация города Воткинска</t>
  </si>
  <si>
    <t>Информационная и консультационная поддержка субъектов малого и среднего прдпринимательства</t>
  </si>
  <si>
    <t xml:space="preserve">Проведение семинаров, тренингов, учебных курсов и других обучающих мероприятий для субъектов малого и среднего предпринимательства, представителей организаций инфраструктуры поддержки малого и среднего прдпринимательства, а также лиц, желающих начать свой бизнес. </t>
  </si>
  <si>
    <t xml:space="preserve">Бесплатное консультирование субъектов малого и среднего предпринимательства, начинающих предпринимателей. </t>
  </si>
  <si>
    <t>Организации инфраструктуры поддержки субъектов МСП</t>
  </si>
  <si>
    <t>Проведение массовых мероприятий, направленных на содействие развитию предпринимательства. Производство и размещение в СМИ печатных, аудио-и видеоматериалов по вопросам малого и среднего предпринимательства</t>
  </si>
  <si>
    <t>Разработка и утверждение в составе Комплексного инвестиционного плана  модернизации города Воткинска Удмуртской Республики до 2020 года инвестиционных приоритетов муниципального образования (территории, отрасли, технологии, планируемые к реализации проекты)</t>
  </si>
  <si>
    <t>Управление экономики</t>
  </si>
  <si>
    <t>Прединвестиционная подготовка инвестиционных проектов</t>
  </si>
  <si>
    <t>Формирование  инвестиционных площадок и ведение базы данных по инвестиционным площадкам</t>
  </si>
  <si>
    <t>Содействие созданию новых инвестиционных проектов города Воткинска</t>
  </si>
  <si>
    <t>Сопровождение инвестиционных проектов, имеющих приоритетное значение для социально-экономического развития города Воткинска</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</si>
  <si>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</si>
  <si>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07</t>
  </si>
  <si>
    <t>Развитие, поддержка и обслуживание специализированных информационных ресурсов Администрации города Воткинска для инвесторов в сети «Интернет»</t>
  </si>
  <si>
    <t>08</t>
  </si>
  <si>
    <t>Проработка вопроса о возможности установления пониженных ставок и (или) налоговых льгот по земельному налогу в целях создания дополнительных стимулов для реализации приоритетных инвестиционных проектов на территории города Воткинска</t>
  </si>
  <si>
    <t>Упрравление экономики</t>
  </si>
  <si>
    <t>09</t>
  </si>
  <si>
    <t>Организация работы и информационное сопровождение деятельности Инвестиционного Совета  муниципального образования «Город Воткинск»</t>
  </si>
  <si>
    <t>Взаимодействие с представителями предпринимательского сообщества (обратная связь), выработка решений по созданию благоприятного инвестиционного климата на территории города</t>
  </si>
  <si>
    <t>10</t>
  </si>
  <si>
    <t>Осуществление мониторинга инвестиционных процессов на территории города Воткинска (в том числе мониторинг реализации инвестиционных проектов)</t>
  </si>
  <si>
    <t>Организация временного трудоустройства несовершеннолетних граждан в возрасте от 14 до 18 лет в свободное от учебы время</t>
  </si>
  <si>
    <t>Управление образования, ГКУ УР "Центр занятости населения города Воткинска"</t>
  </si>
  <si>
    <t xml:space="preserve">Трудоустройство несовершеннолетних граждан в возрасте от 14 до 18 лет, создание условий для приобщения к труду несовершеннолетних , получения ими начальных профессиональных навыков, а также профилактика детской безнадзорности и преступности среди несовершеннолетних </t>
  </si>
  <si>
    <t>Организация проведения оплачиваемых общественных работ</t>
  </si>
  <si>
    <t>Управление экономики, ГКУ "Центр занятости населения города Воткинска"</t>
  </si>
  <si>
    <t>Обеспечение потребностей организаций в выполнении работ, носящих временный или сезонный характер, трудоустройство безработных граждан, состоящих на учете в органах службы занятости свыше 6-ти месяцев</t>
  </si>
  <si>
    <t>Квотирование рабочих мест для инвалидов,  трудоустройства безработных граждан, испытывающих трудности в поиске работы</t>
  </si>
  <si>
    <t>Расширение возможностей для трудоустройства инвалидов, безработных  граждан, испытывающих трудности в поиске работы</t>
  </si>
  <si>
    <t>Сбор и обобщение  информации для формирования контрольных  цифр приема на подготовку  квалифицированных рабочих (служащих) и специалистов высшего звена и потребности в специалистах с высшим образованием по направлениям</t>
  </si>
  <si>
    <t>Определение потребности  отраслей экономики и муниципальных предприятий в квалифицированных рабочих  и специалистах с высшим и средним образованием для обеспечения профессиональной подготовки кадров с учетом требований рынка труда</t>
  </si>
  <si>
    <t>Показатель применения меры</t>
  </si>
  <si>
    <t>В рамках программы муниципальные услуги муниципальными учреждениями не оказываются.</t>
  </si>
  <si>
    <t>Наименование муниципальной программы, подпрограммы, основного мероприятия, мероприятия</t>
  </si>
  <si>
    <t>0520150640</t>
  </si>
  <si>
    <t>15 февраля 2017 года</t>
  </si>
  <si>
    <t>Отчет о реализации муниципальной программы "Создание условий для устойчивого экономического развития муниципального образования "Город Воткинск" на 2015-2020 годы" за  2016 год</t>
  </si>
  <si>
    <t>в течении года</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</si>
  <si>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</si>
  <si>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</si>
  <si>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</si>
  <si>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</si>
  <si>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</si>
  <si>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</si>
  <si>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</si>
  <si>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</si>
  <si>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Создание условий для развития малого и среднего предпринимательства</t>
  </si>
  <si>
    <t>Всего</t>
  </si>
  <si>
    <t xml:space="preserve">Принято решение Воткинской городской Думы о предоставлении инвесторам, реализующим приоритетные инвестиционные прокты на территории города, налоговых льгот по уплате земельного налога </t>
  </si>
  <si>
    <t>Показатель по сравнению с прошлым годом вырос на 2,5%, но недостиг планового значения. Из-за ухудшения общей экономической ситуации в стране снизился темп роста объемов производства.</t>
  </si>
  <si>
    <t>Развитие системы микрофинсирования для субъектов малого и среднего предпринимательства, создание, развитие и обеспечение деятельности фондов и других микрофинансовых организаций поддержки малого предпринимательства</t>
  </si>
  <si>
    <t>Создание благоприятных условий для привлечения инвестиций</t>
  </si>
  <si>
    <t xml:space="preserve">Администрация города Воткинска </t>
  </si>
  <si>
    <t>Содействие занятости населения</t>
  </si>
  <si>
    <t>Развитие потребительского рынка</t>
  </si>
  <si>
    <t>Создание условий для устойчивого экономического развития муниципального образования "Город Воткинск" на 2015-2020 годы</t>
  </si>
  <si>
    <t>Наименование муниципальной программы, подпрограммы</t>
  </si>
  <si>
    <t>Источник финансирования</t>
  </si>
  <si>
    <t>Оценка расходов, тыс. рублей</t>
  </si>
  <si>
    <t>бюджет города Воткинска</t>
  </si>
  <si>
    <t>в том числе:</t>
  </si>
  <si>
    <t>собственные средства бюджета города Воткинска</t>
  </si>
  <si>
    <t>субсидии избюджета Удмуртской Республики</t>
  </si>
  <si>
    <t>субсидии из бюджета Российской Федерации</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</si>
  <si>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</si>
  <si>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</si>
  <si>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</si>
  <si>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 (средства инвесторов)</t>
  </si>
  <si>
    <t>иные источники</t>
  </si>
  <si>
    <t>средства из бюджета Удмуртской Республики, планируемые к привлечению</t>
  </si>
  <si>
    <t>средства  из бюджета Российской Федерации, планируемые к привлечению</t>
  </si>
  <si>
    <t xml:space="preserve">Уровень зарегистрированной безработицы от экономически активного населения </t>
  </si>
  <si>
    <t>млн.рублей</t>
  </si>
  <si>
    <t>Формирование единого информационного пространства</t>
  </si>
  <si>
    <t>Повышение профессионального мастерства специалистов сферы услуг</t>
  </si>
  <si>
    <t>Повышение уровня информированности населения по вопросам защиты своих прав</t>
  </si>
  <si>
    <t>И</t>
  </si>
  <si>
    <t>Объем отгруженных товаров собственного производства, выполненных работ и услуг собственными силами предприятиями города</t>
  </si>
  <si>
    <t xml:space="preserve">Количество созданных новых рабочих мест от реализации инвестиционных проектов </t>
  </si>
  <si>
    <t>Утверждаю</t>
  </si>
  <si>
    <t>_____________О.Ю. Сорокина</t>
  </si>
  <si>
    <t>Форма 2. Отчет о расходах нареализацию муниципальной программы за счет всех источников финансирования</t>
  </si>
  <si>
    <t>Достигнутый результат</t>
  </si>
  <si>
    <t>Проблемы, возникшие в ходе реализации мероприятия</t>
  </si>
  <si>
    <t>Формирование показателей для анализа состояния организации торговли продукцией местных товаропроизводителей</t>
  </si>
  <si>
    <t xml:space="preserve">Форма 4. Отчет о выполнении  сводных показателей муниципальных заданий на оказание муниципальных услуг (выполнение работ) </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</si>
  <si>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</si>
  <si>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</si>
  <si>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</si>
  <si>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</si>
  <si>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</si>
  <si>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</si>
  <si>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Кассовые расходы,%</t>
  </si>
  <si>
    <t>План на отчетный период</t>
  </si>
  <si>
    <t>План на отчетный год</t>
  </si>
  <si>
    <t>Кассовое исполнение на конец отчетного периода</t>
  </si>
  <si>
    <t>к плану на отчетный год</t>
  </si>
  <si>
    <t>к плану на отчетный период</t>
  </si>
  <si>
    <t>Срок выполнения плановый</t>
  </si>
  <si>
    <t>Срок выполнения фактический</t>
  </si>
  <si>
    <t>в течение года</t>
  </si>
  <si>
    <t>ежемесячно</t>
  </si>
  <si>
    <t>Форма 3. Отчет о выполнении основных мероприятий муниципальной программы</t>
  </si>
  <si>
    <r>
      <t>Данные предварительные</t>
    </r>
    <r>
      <rPr>
        <i/>
        <sz val="8.5"/>
        <rFont val="Times New Roman"/>
        <family val="1"/>
      </rPr>
      <t>( с учетом фед.сетей)</t>
    </r>
    <r>
      <rPr>
        <sz val="8.5"/>
        <rFont val="Times New Roman"/>
        <family val="1"/>
      </rPr>
      <t xml:space="preserve"> . Изменение структуры платежей населения в сторону увеличения кредитов и интернет торговли</t>
    </r>
  </si>
  <si>
    <t>План на конец отчетного (текущего)  года</t>
  </si>
  <si>
    <t>Факт на начало отчетного периода (за прошлый год)</t>
  </si>
  <si>
    <t xml:space="preserve">Факт на конец отчетного периода </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</si>
  <si>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</si>
  <si>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</si>
  <si>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</si>
  <si>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</si>
  <si>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Отношение фактических расходов к оценке расходов, %</t>
  </si>
  <si>
    <t xml:space="preserve"> Форма 1. Отчет об использовании  бюджетных ассигнований бюджета МО "Город Воткинск" на реализацию муниципальной программы </t>
  </si>
  <si>
    <t>ежеквартально</t>
  </si>
  <si>
    <t>в течение года (по мере возникновения вопросов)</t>
  </si>
  <si>
    <t>сентябрь</t>
  </si>
  <si>
    <t>Благодоря реализации Комплексной программы занятости населения города показатель в пределах планируемого значения</t>
  </si>
  <si>
    <t>январь</t>
  </si>
  <si>
    <t>постановление Администрации города Воткинска</t>
  </si>
  <si>
    <t>Координатор муниципальной программы зам.главы Администрации по экономике, финансам и инвестициям</t>
  </si>
  <si>
    <t>0520474</t>
  </si>
  <si>
    <t>Поддержка начинающих субъектов малого предпринимательства</t>
  </si>
  <si>
    <t>0520161820</t>
  </si>
  <si>
    <t>Повышение конкурентоспособности субъектов малого и среднего предпринимательства. Содействие пропагандированию массовых профессий в сфере малого и среднего предпринимательства</t>
  </si>
  <si>
    <t>0520261820</t>
  </si>
  <si>
    <t>Субсидирование организаций инфраструктуры поддержки малого и среднего предпринимательства</t>
  </si>
  <si>
    <t>5</t>
  </si>
  <si>
    <t>Развитие системы социального партнерства, улучшение условий и охраны труда</t>
  </si>
  <si>
    <t>ежегодно</t>
  </si>
  <si>
    <t>ежемесячно, ежеквартально</t>
  </si>
  <si>
    <t>Информирование предпринимателей, занимающихся розничной торговлей, оказанием услуг в сфере общественного питания, бытовых услуг на территории города, о государственном регулировании потребительского рынка</t>
  </si>
  <si>
    <t>Содействие в открытии новых, реконструкции, модернизации объектов розничной торговли, общественного питания, бытового обслуживания</t>
  </si>
  <si>
    <t>Администрация города</t>
  </si>
  <si>
    <t xml:space="preserve">Организация и проведение выставок, ярмарок товаров и услуг товаропроизводителей </t>
  </si>
  <si>
    <t>Относительное отклонение факта от плана</t>
  </si>
  <si>
    <t>Информация об инвестиционных площадках размещена на официальном сайте мо "Город Воткинск" и Инвестиционном портале УР</t>
  </si>
  <si>
    <t>Подготовлена информация в Министерство труда и миграционной политики УР о потребности в кадрах по профессиям начального и специальностям среднего профессионального и высшего образования в МО «Город Воткинск»</t>
  </si>
  <si>
    <t>Субсидирование части затрат субъектов малого и среднего предпринимательства на возмещение части затрат, связанных с приобретением в собственность оборудования в целях создания и (или) развития либо модернизации производства товаров (работ, услуг)</t>
  </si>
  <si>
    <t>Проведено 3 заседения комиссии. Рассмотрены и обсуждены вопросы выполнения Территориального трехстороннего соглашения; работы профсоюзного движения за 2015 год и планы на 2016г.;  о проведении проверок по ведомственному контролю соблюдения трудового законодательства  в муниципальных предприятиях и организациях; о ситуации на рынке труда</t>
  </si>
  <si>
    <t>Увеличивается охват работающих по коллективным договорам в организациях бюджетной сферы</t>
  </si>
  <si>
    <t>Показатель в пределах планируемого значения</t>
  </si>
  <si>
    <t>6 субъектам МСП в Центре поддержки малого предпринимательства предоставлены  в аренду офисы на льготных условиях</t>
  </si>
  <si>
    <t>Актуализированы схемы размещения нестационарных торговых объектов на территории муниципального образования "Город Воткинск" (121 объект)</t>
  </si>
  <si>
    <t>Проведены : семинар- совещание о внесений изменений в ст 1 Закона УР от 08.04.2016 г. № 16-РЗ "Об ограничении розничной продажи алкогольной продукции на территории УР" (02.06.2016), семинар-совещание по маркировке изделий из натурального меха (30.03.2016), конференция "Работа ЕГАИС по Федеральному закону 171-ФЗ и новые требования к контрольно кассовой технике по ФЗ 54 (13.09.2016), семинар "Изменения в работе ККТ, новые требования к чекам, бланкам строгой отчетности по ФЗ 54 (26.10.2016), заседание Консультационного совета по ЗПП по вопросам "О реализации постановления РФ от 11.08.2016 № 787  "О реализации пилотного проекта по введению маркировки товаров контрольными (идентификационными) знаками" (03.11.2016 )</t>
  </si>
  <si>
    <t>* гр. 9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</si>
  <si>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 xml:space="preserve">Распространение передового опыта работы организаций потребительского рынка </t>
  </si>
  <si>
    <t>март</t>
  </si>
  <si>
    <t>Проведение мероприятий, направленных на пресечение и профилактику незаконной торговли</t>
  </si>
  <si>
    <t>сентябрь, октябрь</t>
  </si>
  <si>
    <t>Повышение правовой грамотности, просвещения, консультирования и информирования субъектов потребительского рынка</t>
  </si>
  <si>
    <t>Повышение уровня информированности субъектов потребительского рынка</t>
  </si>
  <si>
    <t>организации инфраструктуры поддержки субъектов МСП</t>
  </si>
  <si>
    <t>Субсидирование части затрат субъектов малого и среднего предпринимательства на уплату процентов по кредитам, привлеченным в российских кредитных организациях</t>
  </si>
  <si>
    <t>3-й квартал          при условии финансирования из УР</t>
  </si>
  <si>
    <t>Субсидирование части затрат субъектов малого и среднего предпринимательства по оплате части лизинговых платежей по договрам лизинга</t>
  </si>
  <si>
    <t>Имущественная поддержка субъектов малого и среднего предпринимательства</t>
  </si>
  <si>
    <t>Отдел закупок</t>
  </si>
  <si>
    <t>Поддержка  начинающих  субъектов  малого предпринимательства</t>
  </si>
  <si>
    <t>3-й, 4-й кварталы</t>
  </si>
  <si>
    <t>Популяризация профессий сферы услуг</t>
  </si>
  <si>
    <t xml:space="preserve">Управление экономики, Организации инфраструктуры поддержки субъектов МСП                               </t>
  </si>
  <si>
    <t>Из-за отсутствия финансирования из республики мероприятие не проводилось</t>
  </si>
  <si>
    <t>Рассмотрено 25  инвестиционных проектов предприятий и организаций в различных сферах деятельности</t>
  </si>
  <si>
    <t>На сайте МО "Город Воткинск"  ведется  раздел "Помощь инвестору", где размещается информация по мерам  поддержки инвесторам, нормативным документам об инвестиционной деятельности и др.</t>
  </si>
  <si>
    <t>2-е полугодие 2016 года</t>
  </si>
  <si>
    <t>Проведены городские конкурсы:                                                                                                                                                                                                                                                            - "Палитра вкуса 2016"  -среди работников общественного питания                                                                                                                                                                                                     - "Лучший по профессии" - среди работников сферы услуг</t>
  </si>
  <si>
    <t>Оказано 139 бесплатных консультаций субъектам МСП и начинающим предпринимателям</t>
  </si>
  <si>
    <t>включена новая подпрограмма, уточнены объемы финансирования и значения целевых паказателей</t>
  </si>
  <si>
    <t>уточнены мероприятия программы</t>
  </si>
  <si>
    <t xml:space="preserve">внесены  изменения по объемам финансирования </t>
  </si>
  <si>
    <t>высокая</t>
  </si>
  <si>
    <t>средняя</t>
  </si>
  <si>
    <t>3-й, 4-й кварталы          при условии финансирования из УР</t>
  </si>
  <si>
    <t>1 полугодие</t>
  </si>
  <si>
    <t>сентябрь -декабрь</t>
  </si>
  <si>
    <t>1 квартал</t>
  </si>
  <si>
    <t>Подпрограмма 5 "Развитие системы социального партнерства, улучшение условий и охраны труда"</t>
  </si>
  <si>
    <t>Развитие социального партнерства в городе</t>
  </si>
  <si>
    <t>Организация и проведение заседаний территориальной трехсторонней комиссии по регулированию социально-трудовых отношений</t>
  </si>
  <si>
    <t>ежекартально</t>
  </si>
  <si>
    <t>Разрешение споров в досудебном порядке</t>
  </si>
  <si>
    <t>Сбор информации о коллективных договорах (соглашениях), заключенных в организациях и учреждениях города. Проведение конкурсов на лучший коллективный договор</t>
  </si>
  <si>
    <t>1-й квартал</t>
  </si>
  <si>
    <t>Повышение качества коллективно-договорной работы в организациях</t>
  </si>
  <si>
    <t>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t>
  </si>
  <si>
    <t>Рост колличества заключенных трудовых договоров и легализация доходов участников рынка труда в городе</t>
  </si>
  <si>
    <t>Улучшение условий и охраны труда в городе</t>
  </si>
  <si>
    <t>Проведение организационных мероприятий в области охраны труда, в том числе совещаний, семинаров, выставок средств безопасности труда</t>
  </si>
  <si>
    <t>Повышение информированности в вопросах охраны труда</t>
  </si>
  <si>
    <t>Информирование предприятий, организаций и населения города по вопросам условий и охраны труда,  о профессинальных рисках, о безопасном труде в средствах массовой информации</t>
  </si>
  <si>
    <t>Повышение информированности населения по вопросам условий и охраны труда, о профессиональных рисках</t>
  </si>
  <si>
    <t>Организация обучения по охране труда руководителей и специалистов учреждений и организаций города</t>
  </si>
  <si>
    <t>1-й  и 4-й  кварталы</t>
  </si>
  <si>
    <t>Повышение профессинальной грамотности руководителей и специалистов учреждений и организаций в вопросах охраны труда</t>
  </si>
  <si>
    <t>постоянно</t>
  </si>
  <si>
    <t>Охват работающих по коллективным договорам в общей численности работающих в городе</t>
  </si>
  <si>
    <t>Численность пострадавших с утратой трудоспособности на 1 рабочий день и более, в том числе со смертельным исходом</t>
  </si>
  <si>
    <t>Численность обученных по охране труда руководителей и специалистов</t>
  </si>
  <si>
    <t>Ожидаемый непосредственный результат</t>
  </si>
  <si>
    <t>2</t>
  </si>
  <si>
    <t>1</t>
  </si>
  <si>
    <t>Код аналитической программной классификации</t>
  </si>
  <si>
    <t>Пп</t>
  </si>
  <si>
    <t>ОМ</t>
  </si>
  <si>
    <t>М</t>
  </si>
  <si>
    <t>02</t>
  </si>
  <si>
    <t>03</t>
  </si>
  <si>
    <t>04</t>
  </si>
  <si>
    <t>МП</t>
  </si>
  <si>
    <t>Наименование подпрограммы, основного мероприятия, мероприятия</t>
  </si>
  <si>
    <t>3</t>
  </si>
  <si>
    <t>4</t>
  </si>
  <si>
    <t>05</t>
  </si>
  <si>
    <t>Выдано 87 займов на общую сумму 44225,0  тыс. руб.                                          Создано 113 рабочих мест.</t>
  </si>
  <si>
    <t>Данные предварительные</t>
  </si>
  <si>
    <t xml:space="preserve">Форма 7. Результаты оценки эффективности муниципальной  программы </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</si>
  <si>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</si>
  <si>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</si>
  <si>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</si>
  <si>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</si>
  <si>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</si>
  <si>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</si>
  <si>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</si>
  <si>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</si>
  <si>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</si>
  <si>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</si>
  <si>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</si>
  <si>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</si>
  <si>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Заместитель главы Администрации по экономике, финансам и инвестициям</t>
  </si>
  <si>
    <t xml:space="preserve">Субсидии получили 6 субъекта МСП на общую сумму 1450 тыс. рублей. </t>
  </si>
  <si>
    <t>Субсидии получили 5 субъектов МСП на общую сумму 2260 тыс. рублей</t>
  </si>
  <si>
    <t xml:space="preserve">Проведено 9 обучающих семинаров для  285  представителей бизнессообщества                                                                               </t>
  </si>
  <si>
    <t>Решением Воткинской городской думы от 30.11.2016 г. № 125-ЗН, установлена льгота по земельному налогу для инвесторов, реализующих приоритетные инвестиционные проекты на территории города Воткинска</t>
  </si>
  <si>
    <t xml:space="preserve">Ежеквартально проводится мониторинг реализации инвестиционных проектов, включенных в КИП моногорода Воткинска </t>
  </si>
  <si>
    <t>ноябрь 2016 года</t>
  </si>
  <si>
    <t>декабрь 2016 года</t>
  </si>
  <si>
    <t>Проведены: 2 обучающих мероприятия для субъектов МСП (семинар по пожарно-техническому минимуму, обучение по охране труда ), в рамках Месячника труда - семинары для руководителей и специалистов предприятий и организаций города</t>
  </si>
  <si>
    <t xml:space="preserve">Снижение колличества ИП связано с достижением пенсионного возвраста части предринимателей, закрытием фактически не работающих  ИП,  наступлением федеральных сетей что делает ИП неконкурентоспособными </t>
  </si>
  <si>
    <t>февраль, сентябрь, октябрь</t>
  </si>
  <si>
    <t xml:space="preserve">Ежеквартально на официальном сайте города размещается информация о производственном травматизме в УР.  Размещена информация о новых принятых НПА в области охраны труда. Доведена информация о конкурсах "Успех и безопасность", "Здоровье и безопасность", "Лучший специалист по охране труда". </t>
  </si>
  <si>
    <t>сентябрь -октябрь</t>
  </si>
  <si>
    <t>2, 3 кв</t>
  </si>
  <si>
    <t xml:space="preserve"> За год трудоустроено 40 инвалидов</t>
  </si>
  <si>
    <t xml:space="preserve">в течение года </t>
  </si>
  <si>
    <t>Розничный товарооборот (во всех каналах реализации)</t>
  </si>
  <si>
    <t>млн. рублей</t>
  </si>
  <si>
    <t>Объем бытовых услуг населению</t>
  </si>
  <si>
    <t>кв. м на 1000 чел. населения</t>
  </si>
  <si>
    <t xml:space="preserve">По факту продажи алкогольной продукции без лицензии в кафе "Форрест" материалы направлены в УВД ( лицензия оформлена).                                                                                                         По факту круглосуточной продажи алкогольной продукции (пива)  с нарушением правил  в баре "Венстерн" материалы направлены в ТО Роспотребнадзора (перепрофилирование деятельности - продовольственный магазин без продажи алкоголя)                                                                                                                                                                                                                                    По факту круглосуточной продажи в баре "24 разливное"  с нарушением правил продажи алкогольной продукции материалы направлены в ТО Роспотребнадзор (на 15 дней приостановлена  деятельность, наложен административный штраф)                                                                                                                                                                                                                                                                                  По фактам нелегальной продажи спитросодержащей продукции на чрморке "Южная" материалы направлены в МВД  и ТО Роспотребнадзор ( Конфискация продукции и административный штраф)                       </t>
  </si>
  <si>
    <t>Создано единне информационное пространство</t>
  </si>
  <si>
    <t>Создано единое информационное пространство, оказание поддержки местным товаропроизводителям</t>
  </si>
  <si>
    <t>Размещение информации на сайте МО "Город Воткинск" в разделе "Торговля (информация о совещаниях, конкурсах , изменениях в законодательстве), в разделе  "Предприятия торговли и общественного питания"(дислокации предприятий торговли ,  общественного питания, бытового обслуживания)</t>
  </si>
  <si>
    <t>Создана информационная база для принятия решений по развитию потребительского рынка</t>
  </si>
  <si>
    <t>Организация и проведение городских профессиональных конкурсов «Лучший по профессии», "Палитра вкуса", "Лучшее-новогоднее предприятие торговли и общественного питания"</t>
  </si>
  <si>
    <t>Соблюдение законодательства в сфере защиты прав потребителей</t>
  </si>
  <si>
    <t>Проведено 6  совещании по изменению законодательства в сфере торговли и бытового обслуживания (присутствовало 140 субъектов МСП)  Ведется на постоянной основе разьяснительная работа, в виде индивидуальных консультаций.</t>
  </si>
  <si>
    <t xml:space="preserve">Размещена информация : 19.04.2016-о неделе Российского ритейла, 07.06.2016- информация о Единой государственной автоматизированной информационной системе, 30.05. 2016- о запрете реализации алкогольной продукции в День защиты детей, 23.05.2016 - о запрете реализации алкогольной продукции ", 10.06. 2016 - о внесений изменений ФЗ от 29.06.2015 № 182-ФЗ, 11.07.2016 - о Всероссийской торгово-промышленной акции "Расскажи о своих скидках и преимуществах", 13.08. 2016 - о проведении конференции по ФЗ -171, ФЗ -54, 04.10.2016 - о семинаре по повышению квалификации парикмахеров. 6 информаций в газете "Воткинские вести", 2 интервью на радио "Моя Удмуртия" в рубрике "Городская среда", размещены образцы бланков претензий по статьям   закона о Защите прав потребителей  для использования гражданами в случае нарушения их прав. </t>
  </si>
  <si>
    <t>Упрощен доступ  к аренде недвижимого имущества начинающим предпринимателям</t>
  </si>
  <si>
    <t>Модернизация производства товаров, работ, услуг.Создание новых рабочих мест.</t>
  </si>
  <si>
    <t>Обеспечение доступа предприятий к финансовым ресурсам. Создание новых рабочих мест.</t>
  </si>
  <si>
    <t>Увеличение объема инвестиций. Создание новых рабочих мест.</t>
  </si>
  <si>
    <t xml:space="preserve">Обеспеченность населения района площадью торговых объектов </t>
  </si>
  <si>
    <t>06</t>
  </si>
  <si>
    <t>Проведение мониторинга сферы потребительского рынка, выявление проблем и принятие мер реагирования</t>
  </si>
  <si>
    <t>Проведение мониторинга жалоб потребителей на качество товаров и услуг в сфере потребительского рынка</t>
  </si>
  <si>
    <t>Формирование и поддержание имиджа  города с  благоприятным инвестиционным климатом. Информационное сопроводжение в сети интернет инвестиционной деятельности в МО "Город Воткинск"</t>
  </si>
  <si>
    <t>На общественные и временные работы трудоустроено 39 безработных граждан.</t>
  </si>
  <si>
    <t>Организация обучения работников торговли, общественного питания и бытовых услуг,  проведение семинаров, совещаний и «круглых столов»</t>
  </si>
  <si>
    <t>Исполнители</t>
  </si>
  <si>
    <t>Проведено  2 заседания Общественного совета предпринимателей города по вопросам законопроекта о введении онлайн ККТ и по проблемным вопросам ведения бизнеса , 2 совещания с представителями предпринимательского сообщества города по участию в программах Фонда содействия развитию малых форм предпринимателей в научно-технической сфере и по вопросу формирования инвестиционного климата в г. Воткинске. В рамках II межрегионально научно-практической конференции  организованы круглые столы для  бизнес-сообщества по направлениям:          1) Проблемы  и пути их решения в сфере предоставления разрешений на строительство и подключение к коммунальным сетям.
 2) Проблемы и пути решения в сфере регистрации юридических лиц, налогообложения предпринимателей, осуществления налоговых проверок.
 3) Меры государственной поддержки малого и среднего бизнеса в Удмуртской Республике. 
 Организованы субботник ко дню Победы, участие в Первомайской демонстрации. В течение года состоялись  встречи предпринимателей с представителями Министерств УР , контрольно надзорными органами в формате круглого стола  (21.04.2016),  две встречи с Уполномоченным по защите прав предпринимателей (18.06.2016, 22.10.2016). Проведено совещание по внедрению онлайн ККТ (27.09.2016). В 2016 году впервые в Воткинске прошел межрегиональный бизнес-форум, посвященный Дню российского предпринимательства, приняли участие более 100 человек.</t>
  </si>
  <si>
    <t xml:space="preserve">В рамках   формирования заявки по  ТОСЭР  и Паспорта программы "Комплексное развитие моногорода Воткинска" определены приоритетные  инвестиционные проекты для развития города. Разработан и направлен на согласование в Фонд развития моногородов проект Паспорта программы "Комплексное развитие моногорода Воткинска". </t>
  </si>
  <si>
    <t>На значение показателя повлияло изменение методики расчета нормативных показателей в соответствии с постановлением Правительства УР от 26.12.2016 № 554</t>
  </si>
  <si>
    <t>Планирование территориального развития объектов торговли, общественного питания и бытовых услуг в целях повышения доступности соответствующих услуг для населения города</t>
  </si>
  <si>
    <t>Отдел потребительского рынка</t>
  </si>
  <si>
    <t>Формирование и ведение реестра организаций и объектов фактически осуществляющих торговлю, общественное питание и бытовое обслуживание в городе</t>
  </si>
  <si>
    <t>Отдел потребительского рынка, Межмуниципальный отдел МВД России «Воткинский» (по согласованию)</t>
  </si>
  <si>
    <t>Размещение в средствах массовой  информации и в системе «Интернет» информации о состоянии и перспективах развития объектов потребительского рынка и услуг</t>
  </si>
  <si>
    <t>Организация информационно – просветительской деятельности в области защиты прав потребителей посредством печати,  в сети Интернет</t>
  </si>
  <si>
    <t>Взаимодействие с другими муниципальными образованиями с целью обмена опытом работы</t>
  </si>
  <si>
    <t>Организация участия специалистов отрасли торговли, общественного питания, бытового обслуживания в республиканских конкурсах, смотрах профессионального мастерства</t>
  </si>
  <si>
    <t xml:space="preserve">Проведение мониторинга организаций розничной торговли на наличие в продаже продукции местных товаропроизводителей </t>
  </si>
  <si>
    <t>Администрация города, Отдел потребительского рынка</t>
  </si>
  <si>
    <t>Повышение уровня информированности в сфере государственного регулирования</t>
  </si>
  <si>
    <t>Совершенствование координации и правового регулирования в сфере потребительского рынка</t>
  </si>
  <si>
    <t>0 1</t>
  </si>
  <si>
    <t>Развитие инфраструктуры и оптимальное размещение объектов потребительского рынка</t>
  </si>
  <si>
    <t>Развитие конкуренции</t>
  </si>
  <si>
    <t>Повышение качества и конкурентоспособности производимых и реализуемых товаров и услуг</t>
  </si>
  <si>
    <t>Развитие кадрового потенциала организаций потребительского рынка и сферы услуг</t>
  </si>
  <si>
    <t>Защита прав потребителей, повышение правовой грамотности субъектов потребительского рынка, формирование навыков рационального потребительского поведения</t>
  </si>
  <si>
    <t>Среднемесячная начисленная заработная плата работников крупных и средних предприятий и некоммерческих организаций</t>
  </si>
  <si>
    <t>рублей</t>
  </si>
  <si>
    <t>человек</t>
  </si>
  <si>
    <t>№ п/п</t>
  </si>
  <si>
    <t>Наименование целевого показателя (индикатора)</t>
  </si>
  <si>
    <t>Единица измерения</t>
  </si>
  <si>
    <t>Значения целевых показателей (индикаторов)</t>
  </si>
  <si>
    <t>Муниципальная программа  "Создание условий для устойчивого экономического развития муниципального образования "Город Воткинск" на 2015-2020 годы"</t>
  </si>
  <si>
    <t>Подпрограмма 2 "Создание условий для развития малого и среднего предпринимательства"</t>
  </si>
  <si>
    <t>Число субъектов малого и среднего предпринимательства в расчете на 10 тыс. человек населения</t>
  </si>
  <si>
    <t>единиц</t>
  </si>
  <si>
    <t>Число малых и средних предприятий</t>
  </si>
  <si>
    <t>Число индивидуальных предпринимателей</t>
  </si>
  <si>
    <t xml:space="preserve">Проведено 3 совещания рабочей группы по вопросам  создания Инвестиционного совета, разработки нового Положения и состава  совета. Разработан проект Положения об инвестиционном совете. </t>
  </si>
  <si>
    <t>Проведен мониторинг заключенных коллективных договоров в подведомственных организациях. На всех муниципальных предприятиях заключены коллективные договоры, в организациях бюджетной сферы охват коллективными договорами составляет почти 100%.</t>
  </si>
  <si>
    <t>Состоялось 21 заседание комиссии по проблемам оплаты труда, заслушано 62 организации. Выявлено 1824 случаев неформальной занятости работников, с  1502 работниками заключены трудовые договоры.</t>
  </si>
  <si>
    <t xml:space="preserve">С 8 сентября по 8 октября в городе проводился Месячник  труда,в рамкх которого в муниципальном образовании проводился целый блок мероприятий по активизации работы в области охраны труда  и снижению производственного травматизма: День Министерства труда (08.09.2016), День охраны труда (15.09.2016), семинары- совещания на темы: "Реализация мероприятий по специальной оценке условий труда. Опыт и проблемы", " "О профессиональном стандарте  "Специалист в области охраны труда", "Реализация мероприятий по охране труда при работе на высоте".                                                                                                                                                                                  Воткинским муниципальным фондом организовано бесплатное обучение для субъектов МСП по охране труда, пожарно-техническому минимуму с выдачей удостоверений установленного образца (обучено 67 человек), проведен городской конкурс детского рисунка "Мы за безопасный труд!", в образовательных учреждениях города проведен методический семинар «Организация работы по охране труда и здоровья, профилактике травматизма в образовательных организациях города Воткинска в 2016-2017 учебном году» .                                                                                                                                                                                                                                                                     Один раз в полгода осуществляется мониторинг проведения специальной оценки условий труда в подведомственных организациях города.                                                      Представитель Администрации принял участие в расследовании 2 тяжелых несчастных  случаев на производстве.                                                                                                                            Проведено 17 проверок в подведомственных организациях по  соблюдению  трудового законодательства и охраны труда. </t>
  </si>
  <si>
    <t xml:space="preserve">Снижение налога связано  с уменьшением колличества плательщиков ЕНВД, т.к. уступив розничную торговлю федеральным сетям, местные предприниматели перешли на упрощенную систему налогообложения. Часть субъектов МП перешли на патентную систему и воспользовались налоговыми льготами. </t>
  </si>
  <si>
    <t xml:space="preserve">Данные предварительные. Показатель не достиг планируемого значения по причине кризисных явлений в стране,  недостаточностью собственных средств предприятий и дорогих кредитов </t>
  </si>
  <si>
    <t xml:space="preserve">Рост показателя связан с оказанием финансовой поддержки (микрозаймы, субсидии) субъектам МСП по реализации бизнес-проектов . </t>
  </si>
  <si>
    <t>Показатель снизился, т.к. у части  руководителей и специалистов организаций города не наступил срок очередного прохождения обучения охране труда.</t>
  </si>
  <si>
    <t>Показатель по сравнению с прошлым годом  вырос на 0,9%, но  не достиг планового значения по причине наступления федеральных торговых сетей, в связи с чем местные предприниматели не выдерживают конкуренцию.</t>
  </si>
  <si>
    <t>Показатель по сравнению с прошлым годом  вырос на 5,9%, но  не достиг планового значения по причине наступления федеральных торговых сетей.</t>
  </si>
  <si>
    <t xml:space="preserve">ежемесячно, от 30.05.16 г. ежеквартально </t>
  </si>
  <si>
    <t>Утверждена и актуализирована Схема территориального планирования муниципального района и генеральных планов развития поселений, правил застройки и землепользования поселений, в составе которых утверждаются перспективные схемы размещения объектов потребительского рынка</t>
  </si>
  <si>
    <t xml:space="preserve">Приняли участие: 17.03.2016 - заседание межведомственного координационного совета 24.03. 2016-круглый стол по защите прав потребителей (г. Ижевск), 24.05.2016-республиканский форум "Молодые кадры в сфере УР"(г. Ижевск),     31.05.2016- заседание Консультативного совета по защите прав потребителей (г. Ижевск) , 07.07.2016 -заседание межведомственного комиссии  (с участием МВД,  ТО Роспотребнадзора)       04.08.2016 -заседание межведомственного комиссии  (с участием МВД, прокуратуры, ТО Роспотребнадзора)                                  </t>
  </si>
  <si>
    <t xml:space="preserve">26.01.2016-совещание изменение законодательства в сфере продажи алкогольной продукции  (совместно с Министерством промышленности и торговли, г. Воткинск, 45 чел.);                                                                        03.03.2016- семинар совещание о состоянии общественного питания на территории г. Воткинска (с участием ТО Роспотребнадзора, 32 чел.),                                                                                          02.06.2016 -совещание об оганичении розничной продажи алкогольной продукции в УР (с учаситием ТО Роспотребнадзора, г. Воткинск, 35 чел.);                                                                                      13.09.2016 -конференция работа ЕГАИС и новые требования к ККТ (г. Воткинск, 42 чел.);                                                                                                                                                                26.10.2016 -семинар по изменению работы ККТ, новые требования к чекам, бланкам строгой отчетности (с участием ИФНС, г. Воткинск, 30 чел.). </t>
  </si>
  <si>
    <t>Награждение передовых работников</t>
  </si>
  <si>
    <t xml:space="preserve">Участие в республиканском форуме "Создание благоприятного климата развития предпринимательства в УР" (г. Ижевск, 12 чел.), 17.03.2016 - награждение передовых работников в честь Дня бытового обслуживания (г. Ижевск, 3 чел.), 18.03.2016 -  награждение передовых работников в честь Дня бытового обслуживания (г. Воткинск, 23 чел.), 20.07. 2016- награждение передовых работников к Дню работника торговли (г. Ижевск, 3 чел.), 22.07.2016- награждение передовых работников к Дню работника торговли (г. Воткинск, 37 чел.), </t>
  </si>
  <si>
    <t>сентябрь, ноябрь, декабрь</t>
  </si>
  <si>
    <t>Повышение профессионального мастерства и присвоение званий "Мастер-повар УР", "Мастер-кондитер УР" специалистов сферы услуг.</t>
  </si>
  <si>
    <t xml:space="preserve">Модернизация производства товаров, работ, услуг.Обеспечение доступа предприятий к финасовым ресурсам. </t>
  </si>
  <si>
    <t>Модернизация производства товаров, работ, услуг.</t>
  </si>
  <si>
    <t>Создание и развитие новых субъектов предпринимательства</t>
  </si>
  <si>
    <t>Защита интересов субъектов малого и среднего предпринимательства</t>
  </si>
  <si>
    <t xml:space="preserve">Повышена квалификация,проведена  подготовка, переподготовка работающих в сфере малого и среднего предпринимательства. Формирование у населения знаний о предпринимательской деятельности. </t>
  </si>
  <si>
    <t>Сформированы торговые реестры: дислокация объектов нестационарной сети: всего 121 объект; дислокация торговли продовольственных товаров: всего 180 объектов; дислокация объектов общественного питания закрытой сети: всего  39 объектов; дислокация объектов общественного питания, обслуживающих учащихся: всего 25 объектов; дислокация предприятий общественного питания открытой сети: 90 объектов; дислокация торговли непродовольственными товарами: всего 219 объектов; дислокация предприятий бытового обслуживания: всего 378 объектов; дислокатция объектов оптовой торговли - 11 объектов; дислокация баров -2 объекта; дислокация кулинарных цехов -  5 объектов; кондитерских цехов - 3 объекта; пунктов комплексного обслуживания участников дорожного движения - 17 объектов; колективных мест проживания - 10 объектов; открытие крупных торговых объектов, магазинов, предприятий общественного питания и бытового обслуживания  - 9 объектов; торговых коплексов - 67 объектов; рынков - 2 объекта; ярмарок - 7 объектов; дислокация дистанционной торговли - 5 объектов.</t>
  </si>
  <si>
    <t>Выявление проблем, разработка и реализация мер по их устранению</t>
  </si>
  <si>
    <t xml:space="preserve">Обеспечена территориальная доступность товаров и услуг, развитие конкуренции, создание новых рабочих мест </t>
  </si>
  <si>
    <t>Выдано 5 разрешений  на реконстркуцию  и строительство объектов розничной торговли, общественного питания и бытового обслуживания. Ведется реконструкция МУП "Лакомка", завершен текущий ремонт базовой школьной столовой. Введены в строй  ярмарка в р-не Березовка, ТЦ на ул.1 Мая 100, магазин по ул. Садовникова16, ТЦ на ул. Зориной 104, торгово-офисные здания по ул. 1 Мая 45 и 50. В рамках мероприятий подпрограммы "Создание условий для развития МСП"  87 субъектам МСП предоставлены микрокредиты на развитие бизнеса</t>
  </si>
  <si>
    <t>Соблюдение законодательства всеми субъектами торговли</t>
  </si>
  <si>
    <t>Приняли участие 17.03.2016 в  заседании Межведомственного координационного совета по потребительскому рынку УР (г. Ижевск)     Проведены рейды: 18.03.2016, 19.03.2016-нарушение торовли в неустановленном месте ул. Дзержинского , 31.03.2016-нарушение торговли  в неустановленном месте ул. Шувалова-Кирова, 29.06.2016 -выезд с МО МВД "Воткинский" нарушение торговли в неустановленном месте ул. Энгельса (4 протокола),   04.07.2016 -нарушение торговли в неустановленном месте ул. Дзержинского (территория ярмарки), ул.Энгельса; 07.07.2016-нарушение торговли в неустановленном месте ул. Энгельса (4 протокола).  Проведено адресное информирование о запрете реализации алкогольной продукции в день последнего звонка  и в день защиты детей. За торговлю в неустановленных местах привлечено к административной ответственности 27 человек, оштрафовано на 140тыс.руб., за нарушение ограничений продажи алкогольной продукции - привлечено 7 человек, оштрафованы на 74 тыс.руб.</t>
  </si>
  <si>
    <t xml:space="preserve">21 апреля 2016 года в рамках II межрегиональной научно-практической конференции «Социально-экономическое развитие моногородов: традиции и инновации», организован круглый стол для представителей бизнес-сообщества  по следующим направлениям:
 1) Проблемы  и пути их решения в сфере предоставления разрешений на строительство и подключение к коммунальным сетям.
 2) Проблемы и пути решения в сфере регистрации юридических лиц, налогообложения предпринимателей, осуществления налоговых проверок.
 3) Меры государственной поддержки малого и среднего бизнеса в Удмуртской Республике. 
Приняли участие более 60 человек.
В рамках  молодежного бизнес-форума (06.02.2016) организована и проведена площадка "От идеи до бизнеса".                                                                                                                          Ко дню Российского предпринимательства Воткинским муниципальным фондом проведен первый межрегиональный предпринимательский форум, в котором приняли участие более 100 человек (предприниматели Воткинского, Шарканского районов, городов Воткинск, Ижевск, Чайковский).                                                                                                                                                                            На форуме "Семья"  доведена информация о государственных мерах поддержки  развития малого предпринимательства.                                                                                                                                       Осуществлялось систематическое информирование субъектов МСП о мерах господдержки  в СМИ, на официальном сайте города Воткинска, в  учреждениях и организациях. </t>
  </si>
  <si>
    <t xml:space="preserve">Повышена информированность предпринимателей и лиц, желающих начать собственный бизнес о мерах государственной поддержки. </t>
  </si>
  <si>
    <t>Создание благоприятных условий для развития предпринимательства в городе</t>
  </si>
  <si>
    <t xml:space="preserve">Подана  предварительная заявка в Агенство инвестиционного развития УР  о создании территории опережающего социально-экономического развития.                                                                                                                          Разработана дорожная карта по подготовке  заявки на получение из Фонда развития моногородов субсидий на инфраструктуру, необходимую для реализации инвестиционных проектов.                                                                                                                                                                                                                                                                                        В рамках подготовки заявки  в ФРМ  проведено 10  совещаний рабочей группы  с представителями Агенства инвестиционного развития и  с потенциальными инвестирами,  3 совещания с представителями ФРМ  в формате видеоконференции.                                                                                                                                                                                                                        Утвержден Инвестиционный меморандум, устанавливающий неизменность инвестиционной политики.                                                                                                                                           Разрабатывается совместно с инвестором концессионное соглашение по реконструкции лыжной базы города Воткинска.                                                                                                                     Оказано содействие 11 субъектам предпринимательства по включению  их инвестиционных проектов в Реестр приоритетных инвестиционных проектов УР. </t>
  </si>
  <si>
    <t>Субсидии получили 3 субъекта МСП (начинающие предприниматели)  на общую сумму 780,0 тыс. рублей</t>
  </si>
  <si>
    <t>Установлены инвестиционные приоритеты города в программных документах на среднесрочную перспективу</t>
  </si>
  <si>
    <t>Размещение муниципальных заказов у субъектов малого предпринимательства в размере не менее 15% от совокупного объема закупок</t>
  </si>
  <si>
    <t>Заключено 196 муниципальных контрактов с субъектами МП на сумму 43268,9 тыс. руб., что составило 20,86 % от общего объема закупок</t>
  </si>
  <si>
    <t>Привлечение новых инвесторов  и  инвестиций в развитие города</t>
  </si>
  <si>
    <t xml:space="preserve"> Повышена грамотность в сфере налогового законодательства, юридических вопросах. </t>
  </si>
  <si>
    <t>Повышение эффективности  муниципального управления в сфере инвестиционной деятельности</t>
  </si>
  <si>
    <t>В летний период трудоустроено 358 школьников</t>
  </si>
  <si>
    <t>Повышение профессиональной  грамотности работников торговли, общественного питания и бытовых услуг</t>
  </si>
  <si>
    <t>29.09.2016 - "Лучший по профессии 2016" среди работников сферы услуг (1 место Русленникова К.А. ИП Пасынкова, 2 место - Майорова О.Н. ООО "Торговый дом", 3 место- Варламова Е.В. ИП, парикмахерская ); 30.11.2016- "Палитра вкуса 2016"- в 12 номинациях участвовало 52 конкурсанта из 12 предприятий общественного питания, Воткинского промышленного техникума и Чайковского техникума промышленных технологий и управления (пот итогам конкурсных работ присвоено звание "Мастер-повар УР"Сафаевой м. кафе "Иврус", "Мастер-кондитер" Серебряковой Л. (МУПТОП "Лакомка"), 30.12.2016- "Лучшее - новогоднее предприятие торговли, общественного питания и бытового обслуживания ( 7 организаций)</t>
  </si>
  <si>
    <t xml:space="preserve">Участие в республиканских конкурсах (г. Ижевск): 12.02.2016- "Репутация и доверие" (МУП ТОП "Поиск", ИП Белокрылова), 06.04.2016 -"Бренд Удмуртии 2015" (ОАО "Воткинская промышленная компания ", ООО "Экспрес тур", ООО ТД "Воткинский пивзавод"),19.05.2016 -  "Лучшее предприятие торговли по обслуживанию ветеранского контингента" (диплом 3 степени ООО "Дулкын"), 24.05.2016 -  "Дни национальной кухни" (МУП ТОП "Заречье", ИП Белокрылова, МУП ТОП "Поиск") </t>
  </si>
  <si>
    <t xml:space="preserve"> В досудебном порядке рассмотрено 497 жалоб  граждан на нарушение их прав:торговля 357, общественное питание 3, бытовые услуги 56, услуги транспорта 4, услуги связи 4, коммунальные услуги 26, медицинские услуги 11, банковские услуги 2, страховые услуги 3, прочие 31. Ведется на постоянной основе косультирование и разяснительная работа, в виде индивидуальных консультаций по закону о ЗПП (потребителей, организациии и ИП)</t>
  </si>
  <si>
    <t>21.04.2016 г.  в рамках II межрегиональной научно-практической конференции организована выставка достижений пром.предприятий города, Организована выездная торговля по обслуживанию ( 07.03.2016  "Широкая масленница"-27 торговых точки; 01.05.2016  "Весны и Труда"-7 торговых точки;  07.05.2016 "День с Чайковским"-21 торговая точка;  .пред 09.05.2016 "День Победы" - 15 торговых точек;  18.06.2016 "Сабантуй"- 19 торговых точек; 09.07. 2016 "Мелодия лета"-28 торговых точек; 26.08.2016 "День города-Первый!Южный! Молодежный!" - 7 торговых точек; 27.08.2016 "День города"- 85 торговых точек; 10.09.2016 -"Осенины" - 9 торговых точек )     05.07.2016- проведено совещание с местными товаропроизводителями  о продвижении их продукции под брендом "П.И. Чайковский"  в г. Клин</t>
  </si>
  <si>
    <t>Доля среднесписочной численности работников (без внешних совместителей) малых и средних предприятий в среднесписочной численности работников внешних совместителей) всех предприятий и организаций</t>
  </si>
  <si>
    <t>процентов</t>
  </si>
  <si>
    <t>Поступление налогов от предпринимательской деятельности в бюджет города Воткинска</t>
  </si>
  <si>
    <t>Подпрограмма 3 "Создание благоприятных условий для привлечения инвестиций"</t>
  </si>
  <si>
    <t>Объем инвестиций в основной капитал (за исключением бюджетных средств)</t>
  </si>
  <si>
    <t>Объем инвестиций в основной капитал (за исключением бюджетных средств) в расчете на 1 жителя</t>
  </si>
  <si>
    <t>тыс. рублей</t>
  </si>
  <si>
    <t>Подпрограмма 4 "Содействие занятости населения"</t>
  </si>
  <si>
    <t>%</t>
  </si>
  <si>
    <t xml:space="preserve"> Подпрограмма 1 "Развитие потребительского рынка"</t>
  </si>
  <si>
    <t xml:space="preserve">Подпрограмма 2 "Создание условий для развития малого и среднего предпринимательства" </t>
  </si>
  <si>
    <t>01</t>
  </si>
  <si>
    <t>Финансовая, имущественная поддержка малого и среднего предпринимательства</t>
  </si>
  <si>
    <t>Субсидирование части затрат субъектов малого и среднего прдпринимательства по оплате части лизинговых платежей по договрам лизинга</t>
  </si>
  <si>
    <t>Управление муниципальным имуществом и земельными ресурсами</t>
  </si>
  <si>
    <t>Размещение муниципальных заказов для субъектов малого предпринимательства</t>
  </si>
  <si>
    <t>Проведение конкурсов профессионального мастерства, фестивалей и профессиональных праздников</t>
  </si>
  <si>
    <t xml:space="preserve">Регулирование процесса ценообразования в пределах инфляции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</si>
</sst>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FC19]d\ mmmm\ yyyy\ &quot;г.&quot;"/>
  </numFmts>
  <fonts count="63">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5"/>
      <name val="Calibri"/>
      <family val="2"/>
    </font>
    <font>
      <sz val="8"/>
      <name val="Calibri"/>
      <family val="2"/>
    </font>
    <font>
      <sz val="8.5"/>
      <color indexed="8"/>
      <name val="Times New Roman"/>
      <family val="1"/>
    </font>
    <font>
      <b/>
      <sz val="8.5"/>
      <color indexed="8"/>
      <name val="Times New Roman"/>
      <family val="1"/>
    </font>
    <font>
      <sz val="8.5"/>
      <color indexed="8"/>
      <name val="Calibri"/>
      <family val="2"/>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12"/>
      <name val="Times New Roman"/>
      <family val="1"/>
    </font>
    <font>
      <b/>
      <sz val="8"/>
      <name val="Times New Roman"/>
      <family val="1"/>
    </font>
    <font>
      <sz val="11"/>
      <name val="Calibri"/>
      <family val="2"/>
    </font>
    <font>
      <b/>
      <sz val="11"/>
      <name val="Calibri"/>
      <family val="2"/>
    </font>
    <font>
      <sz val="11"/>
      <name val="Times New Roman"/>
      <family val="1"/>
    </font>
    <font>
      <sz val="11"/>
      <color indexed="8"/>
      <name val="Times New Roman"/>
      <family val="1"/>
    </font>
    <font>
      <vertAlign val="subscript"/>
      <sz val="8"/>
      <color indexed="8"/>
      <name val="Times New Roman"/>
      <family val="1"/>
    </font>
    <font>
      <b/>
      <sz val="11"/>
      <color indexed="8"/>
      <name val="Times New Roman"/>
      <family val="1"/>
    </font>
    <font>
      <sz val="9"/>
      <color indexed="8"/>
      <name val="Times New Roman"/>
      <family val="1"/>
    </font>
    <font>
      <i/>
      <sz val="8.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31" borderId="0" applyNumberFormat="0" applyBorder="0" applyAlignment="0" applyProtection="0"/>
  </cellStyleXfs>
  <cellXfs count="237">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top"/>
    </xf>
    <xf numFmtId="0" fontId="15" fillId="0" borderId="0" xfId="0" applyFont="1" applyAlignment="1">
      <alignment/>
    </xf>
    <xf numFmtId="0" fontId="7" fillId="0" borderId="10" xfId="0" applyFont="1" applyFill="1" applyBorder="1" applyAlignment="1">
      <alignment vertical="top" wrapText="1"/>
    </xf>
    <xf numFmtId="0" fontId="16" fillId="0" borderId="10" xfId="0" applyFont="1" applyBorder="1" applyAlignment="1">
      <alignment horizontal="center" vertical="top"/>
    </xf>
    <xf numFmtId="0" fontId="16" fillId="0" borderId="10" xfId="0" applyFont="1" applyBorder="1" applyAlignment="1">
      <alignment horizontal="center" vertical="center"/>
    </xf>
    <xf numFmtId="0" fontId="6"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172" fontId="7" fillId="32" borderId="10" xfId="0" applyNumberFormat="1" applyFont="1" applyFill="1" applyBorder="1" applyAlignment="1">
      <alignment horizontal="right" vertical="center"/>
    </xf>
    <xf numFmtId="0" fontId="6" fillId="32" borderId="10" xfId="0" applyFont="1" applyFill="1" applyBorder="1" applyAlignment="1">
      <alignment horizontal="left" vertical="center" wrapText="1"/>
    </xf>
    <xf numFmtId="172" fontId="6" fillId="32" borderId="10" xfId="0" applyNumberFormat="1" applyFont="1" applyFill="1" applyBorder="1" applyAlignment="1">
      <alignment horizontal="right" vertical="center"/>
    </xf>
    <xf numFmtId="178" fontId="6" fillId="32" borderId="10" xfId="0" applyNumberFormat="1" applyFont="1" applyFill="1" applyBorder="1" applyAlignment="1">
      <alignment horizontal="right" vertical="center"/>
    </xf>
    <xf numFmtId="172" fontId="0" fillId="0" borderId="0" xfId="0" applyNumberFormat="1" applyAlignment="1">
      <alignment/>
    </xf>
    <xf numFmtId="0" fontId="6" fillId="32" borderId="10" xfId="0" applyFont="1" applyFill="1" applyBorder="1" applyAlignment="1">
      <alignment horizontal="left" vertical="center" wrapText="1" indent="1"/>
    </xf>
    <xf numFmtId="0" fontId="6" fillId="32" borderId="10" xfId="0" applyFont="1" applyFill="1" applyBorder="1" applyAlignment="1">
      <alignment horizontal="left" vertical="top" wrapText="1"/>
    </xf>
    <xf numFmtId="0" fontId="6" fillId="32" borderId="10" xfId="0" applyFont="1" applyFill="1" applyBorder="1" applyAlignment="1">
      <alignment vertical="center" wrapText="1"/>
    </xf>
    <xf numFmtId="178" fontId="12" fillId="0" borderId="10" xfId="0" applyNumberFormat="1" applyFont="1" applyBorder="1" applyAlignment="1">
      <alignment/>
    </xf>
    <xf numFmtId="178" fontId="11" fillId="0" borderId="10" xfId="0" applyNumberFormat="1" applyFont="1" applyBorder="1" applyAlignment="1">
      <alignment/>
    </xf>
    <xf numFmtId="0" fontId="11" fillId="0" borderId="11" xfId="0" applyFont="1" applyBorder="1" applyAlignment="1">
      <alignment vertical="center" wrapText="1"/>
    </xf>
    <xf numFmtId="0" fontId="11" fillId="0" borderId="10" xfId="0" applyFont="1" applyBorder="1" applyAlignment="1">
      <alignment vertical="center" wrapText="1"/>
    </xf>
    <xf numFmtId="178" fontId="7" fillId="0" borderId="10" xfId="0" applyNumberFormat="1" applyFont="1" applyFill="1" applyBorder="1" applyAlignment="1">
      <alignment horizontal="right" vertical="center"/>
    </xf>
    <xf numFmtId="0" fontId="18" fillId="0" borderId="0" xfId="0" applyFont="1" applyFill="1" applyAlignment="1">
      <alignment horizontal="center" wrapText="1"/>
    </xf>
    <xf numFmtId="0" fontId="13" fillId="0" borderId="0" xfId="0" applyFont="1" applyAlignment="1">
      <alignment/>
    </xf>
    <xf numFmtId="0" fontId="11" fillId="0" borderId="10" xfId="0" applyFont="1" applyBorder="1" applyAlignment="1">
      <alignment horizontal="center" vertical="center" wrapText="1"/>
    </xf>
    <xf numFmtId="0" fontId="0" fillId="0" borderId="10" xfId="0" applyBorder="1" applyAlignment="1">
      <alignment/>
    </xf>
    <xf numFmtId="0" fontId="12" fillId="0" borderId="10" xfId="0" applyFont="1" applyBorder="1" applyAlignment="1">
      <alignment horizontal="center" vertical="center" wrapText="1"/>
    </xf>
    <xf numFmtId="0" fontId="8" fillId="0" borderId="0" xfId="0" applyFont="1" applyAlignment="1">
      <alignment/>
    </xf>
    <xf numFmtId="0" fontId="8" fillId="0" borderId="0" xfId="0" applyFont="1" applyAlignment="1">
      <alignment vertical="center"/>
    </xf>
    <xf numFmtId="0" fontId="14" fillId="0" borderId="10" xfId="0" applyFont="1" applyFill="1" applyBorder="1" applyAlignment="1">
      <alignment horizontal="center" vertical="center" wrapText="1"/>
    </xf>
    <xf numFmtId="0" fontId="14" fillId="0" borderId="0" xfId="0" applyFont="1" applyFill="1" applyAlignment="1">
      <alignment/>
    </xf>
    <xf numFmtId="0" fontId="19" fillId="0" borderId="0" xfId="0" applyFont="1" applyFill="1" applyAlignment="1">
      <alignment horizontal="center"/>
    </xf>
    <xf numFmtId="49" fontId="14"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0" fontId="19" fillId="0" borderId="0" xfId="0" applyFont="1" applyFill="1" applyAlignment="1">
      <alignment horizontal="justify"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178" fontId="6" fillId="0" borderId="10" xfId="0" applyNumberFormat="1" applyFont="1" applyFill="1" applyBorder="1" applyAlignment="1">
      <alignment horizontal="right" vertical="center"/>
    </xf>
    <xf numFmtId="14" fontId="11" fillId="0" borderId="10" xfId="0" applyNumberFormat="1" applyFont="1" applyBorder="1" applyAlignment="1">
      <alignment horizontal="center" vertical="center" wrapText="1"/>
    </xf>
    <xf numFmtId="178" fontId="7" fillId="0" borderId="10" xfId="0" applyNumberFormat="1" applyFont="1" applyFill="1" applyBorder="1" applyAlignment="1">
      <alignment vertical="center"/>
    </xf>
    <xf numFmtId="49" fontId="16" fillId="0" borderId="10" xfId="0" applyNumberFormat="1" applyFont="1" applyBorder="1" applyAlignment="1">
      <alignment horizontal="center" vertical="center"/>
    </xf>
    <xf numFmtId="0" fontId="5" fillId="4"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14" fontId="4" fillId="0" borderId="10" xfId="0" applyNumberFormat="1" applyFont="1" applyFill="1" applyBorder="1" applyAlignment="1">
      <alignment horizontal="center" vertical="top" wrapText="1"/>
    </xf>
    <xf numFmtId="49" fontId="5" fillId="4" borderId="10" xfId="0" applyNumberFormat="1" applyFont="1" applyFill="1" applyBorder="1" applyAlignment="1">
      <alignment horizontal="center" vertical="top"/>
    </xf>
    <xf numFmtId="0" fontId="4" fillId="32" borderId="10" xfId="0" applyFont="1" applyFill="1" applyBorder="1" applyAlignment="1">
      <alignment horizontal="left" vertical="top" wrapText="1"/>
    </xf>
    <xf numFmtId="0" fontId="5" fillId="32" borderId="10" xfId="0" applyFont="1" applyFill="1" applyBorder="1" applyAlignment="1">
      <alignment horizontal="left" vertical="top" wrapText="1"/>
    </xf>
    <xf numFmtId="0" fontId="4" fillId="0" borderId="10" xfId="0" applyFont="1" applyBorder="1" applyAlignment="1">
      <alignment/>
    </xf>
    <xf numFmtId="49" fontId="5" fillId="0" borderId="10" xfId="0" applyNumberFormat="1" applyFont="1" applyBorder="1" applyAlignment="1">
      <alignment horizontal="center" vertical="top"/>
    </xf>
    <xf numFmtId="0" fontId="5" fillId="0" borderId="10" xfId="0" applyFont="1" applyBorder="1" applyAlignment="1">
      <alignment horizontal="left" vertical="top" wrapText="1"/>
    </xf>
    <xf numFmtId="0" fontId="5" fillId="0" borderId="10" xfId="0" applyFont="1" applyBorder="1" applyAlignment="1">
      <alignment horizontal="justify" vertical="top" wrapText="1"/>
    </xf>
    <xf numFmtId="0" fontId="5" fillId="0" borderId="10" xfId="0" applyFont="1" applyBorder="1" applyAlignment="1">
      <alignment/>
    </xf>
    <xf numFmtId="0" fontId="5" fillId="0" borderId="0" xfId="0" applyFont="1" applyAlignment="1">
      <alignment/>
    </xf>
    <xf numFmtId="49" fontId="4" fillId="0" borderId="10" xfId="0" applyNumberFormat="1"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0" xfId="0" applyFont="1" applyAlignment="1">
      <alignment/>
    </xf>
    <xf numFmtId="0" fontId="5" fillId="0" borderId="0" xfId="0" applyFont="1" applyFill="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32" borderId="10" xfId="0" applyFont="1" applyFill="1" applyBorder="1" applyAlignment="1">
      <alignment horizontal="center" vertical="center" wrapText="1"/>
    </xf>
    <xf numFmtId="0" fontId="14" fillId="0" borderId="0" xfId="0" applyFont="1" applyAlignment="1">
      <alignment/>
    </xf>
    <xf numFmtId="0" fontId="14" fillId="0" borderId="0" xfId="0" applyFont="1" applyAlignment="1">
      <alignment horizontal="justify" vertical="center"/>
    </xf>
    <xf numFmtId="17" fontId="4" fillId="0" borderId="10" xfId="0" applyNumberFormat="1" applyFont="1" applyBorder="1" applyAlignment="1">
      <alignment horizontal="center" vertical="top" wrapText="1"/>
    </xf>
    <xf numFmtId="0" fontId="20" fillId="0" borderId="0" xfId="0" applyFont="1" applyFill="1" applyAlignment="1">
      <alignment/>
    </xf>
    <xf numFmtId="0" fontId="10" fillId="0" borderId="0" xfId="0" applyFont="1" applyFill="1" applyAlignment="1">
      <alignment/>
    </xf>
    <xf numFmtId="0" fontId="21" fillId="0" borderId="0" xfId="0" applyFont="1" applyFill="1" applyAlignment="1">
      <alignment/>
    </xf>
    <xf numFmtId="0" fontId="6"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0" fontId="12" fillId="0" borderId="0" xfId="0" applyFont="1" applyFill="1" applyAlignment="1">
      <alignment/>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justify" vertical="top"/>
    </xf>
    <xf numFmtId="0" fontId="11" fillId="0" borderId="10" xfId="0" applyFont="1" applyFill="1" applyBorder="1" applyAlignment="1">
      <alignment horizontal="center" vertical="center"/>
    </xf>
    <xf numFmtId="0" fontId="11" fillId="0" borderId="0" xfId="0" applyFont="1" applyFill="1" applyAlignment="1">
      <alignment/>
    </xf>
    <xf numFmtId="0" fontId="22" fillId="0" borderId="0" xfId="0" applyFont="1" applyFill="1" applyAlignment="1">
      <alignment/>
    </xf>
    <xf numFmtId="0" fontId="4" fillId="0" borderId="10" xfId="0" applyFont="1" applyBorder="1" applyAlignment="1">
      <alignment vertical="top" wrapText="1"/>
    </xf>
    <xf numFmtId="0" fontId="14" fillId="0" borderId="13" xfId="0" applyFont="1" applyFill="1" applyBorder="1" applyAlignment="1">
      <alignment horizontal="center" vertical="center" wrapText="1"/>
    </xf>
    <xf numFmtId="0" fontId="4" fillId="0" borderId="10" xfId="0" applyFont="1" applyBorder="1" applyAlignment="1">
      <alignment horizontal="justify" vertical="top"/>
    </xf>
    <xf numFmtId="0" fontId="4" fillId="0" borderId="10" xfId="0" applyFont="1" applyFill="1" applyBorder="1" applyAlignment="1">
      <alignment/>
    </xf>
    <xf numFmtId="0" fontId="2" fillId="0" borderId="0" xfId="0" applyFont="1" applyFill="1" applyAlignment="1">
      <alignment horizontal="center" vertical="center"/>
    </xf>
    <xf numFmtId="0" fontId="5" fillId="0" borderId="0" xfId="0" applyFont="1" applyFill="1" applyAlignment="1">
      <alignment horizontal="center" vertical="center"/>
    </xf>
    <xf numFmtId="0" fontId="22" fillId="0" borderId="0" xfId="0" applyFont="1" applyFill="1" applyAlignment="1">
      <alignment horizontal="center" vertical="center"/>
    </xf>
    <xf numFmtId="0" fontId="20" fillId="0" borderId="0" xfId="0" applyFont="1" applyFill="1" applyAlignment="1">
      <alignment horizontal="center" vertical="center"/>
    </xf>
    <xf numFmtId="0" fontId="4" fillId="0" borderId="10" xfId="0" applyFont="1" applyFill="1" applyBorder="1" applyAlignment="1">
      <alignment horizontal="justify" vertical="top" wrapText="1"/>
    </xf>
    <xf numFmtId="14" fontId="4" fillId="0" borderId="10" xfId="0" applyNumberFormat="1" applyFont="1" applyFill="1" applyBorder="1" applyAlignment="1">
      <alignment horizontal="justify" vertical="top" wrapText="1"/>
    </xf>
    <xf numFmtId="0" fontId="4" fillId="0" borderId="0" xfId="0" applyFont="1" applyAlignment="1">
      <alignment horizontal="justify" vertical="center"/>
    </xf>
    <xf numFmtId="0" fontId="14" fillId="0" borderId="10" xfId="0" applyFont="1" applyFill="1" applyBorder="1" applyAlignment="1">
      <alignment horizontal="center"/>
    </xf>
    <xf numFmtId="0" fontId="14" fillId="0" borderId="13" xfId="0" applyFont="1" applyFill="1" applyBorder="1" applyAlignment="1">
      <alignment horizontal="center"/>
    </xf>
    <xf numFmtId="0" fontId="14" fillId="0" borderId="0" xfId="0" applyFont="1" applyFill="1" applyAlignment="1">
      <alignment horizontal="center"/>
    </xf>
    <xf numFmtId="0" fontId="5" fillId="0" borderId="10" xfId="0" applyFont="1" applyFill="1" applyBorder="1" applyAlignment="1">
      <alignment vertical="center" wrapText="1"/>
    </xf>
    <xf numFmtId="0" fontId="4" fillId="0" borderId="10" xfId="0" applyFont="1" applyFill="1" applyBorder="1" applyAlignment="1">
      <alignment horizontal="justify" vertical="top"/>
    </xf>
    <xf numFmtId="0" fontId="4" fillId="0" borderId="10" xfId="0" applyFont="1" applyFill="1" applyBorder="1" applyAlignment="1">
      <alignment vertical="top" wrapText="1"/>
    </xf>
    <xf numFmtId="0" fontId="6" fillId="0" borderId="10" xfId="0" applyFont="1" applyFill="1" applyBorder="1" applyAlignment="1">
      <alignment vertical="top" wrapText="1"/>
    </xf>
    <xf numFmtId="178" fontId="16" fillId="0" borderId="10" xfId="0" applyNumberFormat="1" applyFont="1" applyBorder="1" applyAlignment="1">
      <alignment horizontal="right" vertical="center"/>
    </xf>
    <xf numFmtId="49" fontId="6" fillId="32" borderId="13" xfId="0" applyNumberFormat="1" applyFont="1" applyFill="1" applyBorder="1" applyAlignment="1">
      <alignment horizontal="center" vertical="top"/>
    </xf>
    <xf numFmtId="0" fontId="16" fillId="32" borderId="13" xfId="0" applyFont="1" applyFill="1" applyBorder="1" applyAlignment="1">
      <alignment horizontal="center" vertical="top"/>
    </xf>
    <xf numFmtId="0" fontId="6" fillId="32" borderId="13" xfId="0" applyFont="1" applyFill="1" applyBorder="1" applyAlignment="1">
      <alignment horizontal="left" vertical="top" wrapText="1"/>
    </xf>
    <xf numFmtId="0" fontId="16" fillId="32" borderId="13" xfId="0" applyFont="1" applyFill="1" applyBorder="1" applyAlignment="1">
      <alignment horizontal="center" vertical="center"/>
    </xf>
    <xf numFmtId="49" fontId="16" fillId="32" borderId="13" xfId="0" applyNumberFormat="1" applyFont="1" applyFill="1" applyBorder="1" applyAlignment="1">
      <alignment horizontal="center" vertical="center"/>
    </xf>
    <xf numFmtId="49" fontId="16" fillId="32" borderId="10" xfId="0" applyNumberFormat="1" applyFont="1" applyFill="1" applyBorder="1" applyAlignment="1">
      <alignment horizontal="center" vertical="center"/>
    </xf>
    <xf numFmtId="178" fontId="16" fillId="32" borderId="10" xfId="0" applyNumberFormat="1" applyFont="1" applyFill="1" applyBorder="1" applyAlignment="1">
      <alignment horizontal="right" vertical="center"/>
    </xf>
    <xf numFmtId="178" fontId="7" fillId="32" borderId="10" xfId="0" applyNumberFormat="1" applyFont="1" applyFill="1" applyBorder="1" applyAlignment="1">
      <alignment horizontal="right" vertical="center"/>
    </xf>
    <xf numFmtId="0" fontId="0" fillId="32" borderId="0" xfId="0" applyFill="1" applyAlignment="1">
      <alignment/>
    </xf>
    <xf numFmtId="178" fontId="6" fillId="32" borderId="10" xfId="0" applyNumberFormat="1" applyFont="1" applyFill="1" applyBorder="1" applyAlignment="1">
      <alignment vertical="center"/>
    </xf>
    <xf numFmtId="14" fontId="16" fillId="0" borderId="10" xfId="0" applyNumberFormat="1" applyFont="1" applyBorder="1" applyAlignment="1">
      <alignment horizontal="center" vertical="center"/>
    </xf>
    <xf numFmtId="0" fontId="23" fillId="0" borderId="0" xfId="0" applyFont="1" applyAlignment="1">
      <alignment horizontal="center" vertical="center"/>
    </xf>
    <xf numFmtId="0" fontId="16" fillId="0" borderId="10" xfId="0" applyFont="1" applyBorder="1" applyAlignment="1">
      <alignment horizontal="center" vertical="center" wrapText="1"/>
    </xf>
    <xf numFmtId="0" fontId="16" fillId="0" borderId="0" xfId="0" applyFont="1" applyAlignment="1">
      <alignment horizontal="center" vertical="center"/>
    </xf>
    <xf numFmtId="49" fontId="23" fillId="0" borderId="10" xfId="0" applyNumberFormat="1" applyFont="1" applyBorder="1" applyAlignment="1">
      <alignment horizontal="center" vertical="center"/>
    </xf>
    <xf numFmtId="0" fontId="23" fillId="0" borderId="10" xfId="0" applyFont="1" applyBorder="1" applyAlignment="1">
      <alignment horizontal="justify" vertical="center" wrapText="1"/>
    </xf>
    <xf numFmtId="0" fontId="23" fillId="0" borderId="10" xfId="0" applyFont="1" applyBorder="1" applyAlignment="1">
      <alignment horizontal="center" vertical="center" wrapText="1"/>
    </xf>
    <xf numFmtId="180" fontId="23" fillId="0" borderId="10" xfId="0" applyNumberFormat="1" applyFont="1" applyBorder="1" applyAlignment="1">
      <alignment horizontal="center" vertical="center"/>
    </xf>
    <xf numFmtId="0" fontId="23" fillId="0" borderId="10" xfId="0" applyFont="1" applyBorder="1" applyAlignment="1">
      <alignment horizontal="justify" vertical="center"/>
    </xf>
    <xf numFmtId="180" fontId="11" fillId="0" borderId="0" xfId="0" applyNumberFormat="1" applyFont="1" applyFill="1" applyAlignment="1">
      <alignment/>
    </xf>
    <xf numFmtId="180" fontId="20" fillId="0" borderId="0" xfId="0" applyNumberFormat="1" applyFont="1" applyFill="1" applyAlignment="1">
      <alignment/>
    </xf>
    <xf numFmtId="180" fontId="0" fillId="0" borderId="0" xfId="0" applyNumberFormat="1" applyAlignment="1">
      <alignment/>
    </xf>
    <xf numFmtId="180" fontId="10" fillId="0" borderId="0" xfId="0" applyNumberFormat="1" applyFont="1" applyFill="1" applyAlignment="1">
      <alignment/>
    </xf>
    <xf numFmtId="180" fontId="14" fillId="0" borderId="0" xfId="0" applyNumberFormat="1" applyFont="1" applyFill="1" applyAlignment="1">
      <alignment horizontal="center"/>
    </xf>
    <xf numFmtId="180" fontId="21" fillId="0" borderId="0" xfId="0" applyNumberFormat="1" applyFont="1" applyFill="1" applyAlignment="1">
      <alignment/>
    </xf>
    <xf numFmtId="180" fontId="12" fillId="0" borderId="0" xfId="0" applyNumberFormat="1" applyFont="1" applyFill="1" applyAlignment="1">
      <alignment/>
    </xf>
    <xf numFmtId="180" fontId="23" fillId="0" borderId="10" xfId="0" applyNumberFormat="1" applyFont="1" applyFill="1" applyBorder="1" applyAlignment="1">
      <alignment horizontal="center" vertical="center"/>
    </xf>
    <xf numFmtId="180" fontId="25" fillId="0" borderId="10" xfId="0" applyNumberFormat="1" applyFont="1" applyBorder="1" applyAlignment="1">
      <alignment horizontal="center" vertical="center"/>
    </xf>
    <xf numFmtId="0" fontId="15" fillId="0" borderId="0" xfId="0" applyFont="1" applyAlignment="1">
      <alignment horizontal="center"/>
    </xf>
    <xf numFmtId="49" fontId="4" fillId="0" borderId="10" xfId="0" applyNumberFormat="1" applyFont="1" applyFill="1" applyBorder="1" applyAlignment="1">
      <alignment horizontal="center" vertical="top" wrapText="1"/>
    </xf>
    <xf numFmtId="178"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72" fontId="6" fillId="0" borderId="10"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2"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0" fontId="6" fillId="0" borderId="10" xfId="0" applyFont="1" applyFill="1" applyBorder="1" applyAlignment="1">
      <alignment horizontal="justify" vertical="top"/>
    </xf>
    <xf numFmtId="180" fontId="14" fillId="0" borderId="0" xfId="0" applyNumberFormat="1" applyFont="1" applyAlignment="1">
      <alignment/>
    </xf>
    <xf numFmtId="0" fontId="5" fillId="0" borderId="10" xfId="0" applyFont="1" applyFill="1" applyBorder="1" applyAlignment="1">
      <alignment horizontal="left" vertical="center" wrapText="1"/>
    </xf>
    <xf numFmtId="0" fontId="5" fillId="0" borderId="10" xfId="0" applyFont="1" applyBorder="1" applyAlignment="1">
      <alignment horizontal="left"/>
    </xf>
    <xf numFmtId="0" fontId="4" fillId="0" borderId="10" xfId="0" applyFont="1" applyFill="1" applyBorder="1" applyAlignment="1">
      <alignment vertical="justify"/>
    </xf>
    <xf numFmtId="0" fontId="23" fillId="0" borderId="10" xfId="0" applyFont="1" applyBorder="1" applyAlignment="1">
      <alignment horizontal="center" vertical="center"/>
    </xf>
    <xf numFmtId="180" fontId="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top" wrapText="1"/>
    </xf>
    <xf numFmtId="0" fontId="4" fillId="32" borderId="10" xfId="0" applyFont="1" applyFill="1" applyBorder="1" applyAlignment="1">
      <alignment horizontal="justify" vertical="top" wrapText="1"/>
    </xf>
    <xf numFmtId="0" fontId="7" fillId="0" borderId="10" xfId="0" applyFont="1" applyFill="1" applyBorder="1" applyAlignment="1">
      <alignment horizontal="left" vertical="top" wrapText="1"/>
    </xf>
    <xf numFmtId="49" fontId="7" fillId="0" borderId="11" xfId="0" applyNumberFormat="1" applyFont="1" applyFill="1" applyBorder="1" applyAlignment="1">
      <alignment horizontal="center" vertical="top"/>
    </xf>
    <xf numFmtId="49" fontId="7" fillId="0" borderId="13" xfId="0" applyNumberFormat="1" applyFont="1" applyFill="1" applyBorder="1" applyAlignment="1">
      <alignment horizontal="center" vertical="top"/>
    </xf>
    <xf numFmtId="49" fontId="7" fillId="0" borderId="10" xfId="0" applyNumberFormat="1" applyFont="1" applyFill="1" applyBorder="1" applyAlignment="1">
      <alignment horizontal="center" vertical="top"/>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center" wrapText="1"/>
    </xf>
    <xf numFmtId="0" fontId="18" fillId="0" borderId="0" xfId="0" applyFont="1" applyFill="1" applyAlignment="1">
      <alignment horizontal="center" wrapText="1"/>
    </xf>
    <xf numFmtId="0" fontId="3" fillId="0" borderId="0" xfId="0" applyFont="1" applyFill="1" applyAlignment="1">
      <alignment horizontal="center" vertical="center" wrapText="1"/>
    </xf>
    <xf numFmtId="49" fontId="6" fillId="0" borderId="11"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16" fillId="0" borderId="11" xfId="0" applyFont="1" applyBorder="1" applyAlignment="1">
      <alignment horizontal="center" vertical="top"/>
    </xf>
    <xf numFmtId="0" fontId="16" fillId="0" borderId="13" xfId="0" applyFont="1" applyBorder="1" applyAlignment="1">
      <alignment horizontal="center" vertical="top"/>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49" fontId="16" fillId="0" borderId="11" xfId="0" applyNumberFormat="1" applyFont="1" applyBorder="1" applyAlignment="1">
      <alignment horizontal="center" vertical="center"/>
    </xf>
    <xf numFmtId="49" fontId="16" fillId="0" borderId="13" xfId="0" applyNumberFormat="1" applyFont="1" applyBorder="1" applyAlignment="1">
      <alignment horizontal="center" vertical="center"/>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left" vertical="center" wrapText="1"/>
    </xf>
    <xf numFmtId="0" fontId="7" fillId="32" borderId="10" xfId="0" applyFont="1" applyFill="1" applyBorder="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6"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5" fillId="4" borderId="12"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4" fillId="0" borderId="11" xfId="0" applyFont="1" applyBorder="1" applyAlignment="1">
      <alignment horizontal="left" vertical="top"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3"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3" xfId="0" applyFont="1" applyBorder="1" applyAlignment="1">
      <alignment horizontal="center" vertical="top" wrapText="1"/>
    </xf>
    <xf numFmtId="0" fontId="3" fillId="0" borderId="0" xfId="0" applyFont="1" applyFill="1" applyAlignment="1">
      <alignment horizontal="center"/>
    </xf>
    <xf numFmtId="0" fontId="2" fillId="0" borderId="0" xfId="0" applyFont="1" applyFill="1" applyAlignment="1">
      <alignment/>
    </xf>
    <xf numFmtId="0" fontId="14" fillId="0" borderId="10" xfId="0" applyFont="1" applyFill="1" applyBorder="1" applyAlignment="1">
      <alignment horizontal="center" vertical="justify" wrapText="1"/>
    </xf>
    <xf numFmtId="0" fontId="15" fillId="0" borderId="0" xfId="0" applyFont="1" applyAlignment="1">
      <alignment horizontal="center"/>
    </xf>
    <xf numFmtId="0" fontId="3" fillId="0" borderId="0" xfId="0" applyFont="1" applyFill="1" applyAlignment="1">
      <alignment horizont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0" xfId="0" applyFont="1" applyAlignment="1">
      <alignment horizontal="left" wrapText="1"/>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14" fillId="0" borderId="10" xfId="0" applyFont="1" applyFill="1" applyBorder="1" applyAlignment="1">
      <alignment/>
    </xf>
    <xf numFmtId="0" fontId="14" fillId="0" borderId="11" xfId="0" applyFont="1" applyFill="1" applyBorder="1" applyAlignment="1">
      <alignment horizontal="center" vertical="center" wrapText="1"/>
    </xf>
    <xf numFmtId="0" fontId="10" fillId="0" borderId="16" xfId="0" applyFont="1" applyFill="1" applyBorder="1" applyAlignment="1">
      <alignment/>
    </xf>
    <xf numFmtId="0" fontId="10" fillId="0" borderId="13" xfId="0" applyFont="1" applyFill="1" applyBorder="1" applyAlignment="1">
      <alignment/>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 fillId="0" borderId="0" xfId="0" applyFont="1" applyFill="1" applyAlignment="1">
      <alignment horizontal="center" vertical="center"/>
    </xf>
    <xf numFmtId="0" fontId="14" fillId="32" borderId="10"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sheetPr>
  <dimension ref="A1:Q31"/>
  <sheetViews>
    <sheetView zoomScalePageLayoutView="0" workbookViewId="0" topLeftCell="A10">
      <selection activeCell="T19" sqref="T19"/>
    </sheetView>
  </sheetViews>
  <sheetFormatPr defaultColWidth="9.140625" defaultRowHeight="15"/>
  <cols>
    <col min="1" max="5" width="3.28125" style="0" customWidth="1"/>
    <col min="6" max="6" width="37.28125" style="0" customWidth="1"/>
    <col min="7" max="7" width="13.421875" style="0" customWidth="1"/>
    <col min="8" max="8" width="5.421875" style="0" customWidth="1"/>
    <col min="9" max="10" width="4.00390625" style="0" customWidth="1"/>
    <col min="11" max="11" width="10.00390625" style="0" customWidth="1"/>
    <col min="12" max="12" width="4.57421875" style="0" customWidth="1"/>
    <col min="13" max="13" width="9.00390625" style="0" customWidth="1"/>
    <col min="14" max="14" width="9.421875" style="0" customWidth="1"/>
    <col min="15" max="15" width="9.7109375" style="0" customWidth="1"/>
    <col min="16" max="17" width="7.57421875" style="0" customWidth="1"/>
  </cols>
  <sheetData>
    <row r="1" spans="1:17" ht="15">
      <c r="A1" s="5"/>
      <c r="B1" s="5"/>
      <c r="C1" s="5"/>
      <c r="D1" s="5"/>
      <c r="E1" s="5"/>
      <c r="F1" s="5"/>
      <c r="G1" s="5"/>
      <c r="H1" s="5"/>
      <c r="I1" s="5"/>
      <c r="J1" s="5"/>
      <c r="K1" s="5"/>
      <c r="L1" s="5"/>
      <c r="M1" s="5"/>
      <c r="N1" s="172" t="s">
        <v>83</v>
      </c>
      <c r="O1" s="172"/>
      <c r="P1" s="172"/>
      <c r="Q1" s="172"/>
    </row>
    <row r="2" spans="1:17" ht="42" customHeight="1">
      <c r="A2" s="5"/>
      <c r="B2" s="5"/>
      <c r="C2" s="5"/>
      <c r="D2" s="5"/>
      <c r="E2" s="5"/>
      <c r="F2" s="5"/>
      <c r="G2" s="5"/>
      <c r="H2" s="5"/>
      <c r="I2" s="5"/>
      <c r="J2" s="5"/>
      <c r="K2" s="5"/>
      <c r="L2" s="5"/>
      <c r="M2" s="5"/>
      <c r="N2" s="173" t="s">
        <v>123</v>
      </c>
      <c r="O2" s="173"/>
      <c r="P2" s="173"/>
      <c r="Q2" s="173"/>
    </row>
    <row r="3" spans="1:17" ht="15" customHeight="1">
      <c r="A3" s="5"/>
      <c r="B3" s="5"/>
      <c r="C3" s="5"/>
      <c r="D3" s="5"/>
      <c r="E3" s="5"/>
      <c r="F3" s="5"/>
      <c r="G3" s="5"/>
      <c r="H3" s="5"/>
      <c r="I3" s="5"/>
      <c r="J3" s="5"/>
      <c r="K3" s="5"/>
      <c r="L3" s="5"/>
      <c r="M3" s="5"/>
      <c r="N3" s="173" t="s">
        <v>84</v>
      </c>
      <c r="O3" s="173"/>
      <c r="P3" s="173"/>
      <c r="Q3" s="173"/>
    </row>
    <row r="4" spans="1:17" ht="15">
      <c r="A4" s="5"/>
      <c r="B4" s="5"/>
      <c r="C4" s="5"/>
      <c r="D4" s="5"/>
      <c r="E4" s="5"/>
      <c r="F4" s="5"/>
      <c r="G4" s="5"/>
      <c r="H4" s="5"/>
      <c r="I4" s="5"/>
      <c r="J4" s="5"/>
      <c r="K4" s="5"/>
      <c r="L4" s="5"/>
      <c r="M4" s="5"/>
      <c r="O4" s="173" t="s">
        <v>39</v>
      </c>
      <c r="P4" s="173"/>
      <c r="Q4" s="173"/>
    </row>
    <row r="5" spans="1:17" ht="15">
      <c r="A5" s="5"/>
      <c r="B5" s="5"/>
      <c r="C5" s="5"/>
      <c r="D5" s="5"/>
      <c r="E5" s="5"/>
      <c r="F5" s="5"/>
      <c r="G5" s="5"/>
      <c r="H5" s="5"/>
      <c r="I5" s="5"/>
      <c r="J5" s="5"/>
      <c r="K5" s="5"/>
      <c r="L5" s="5"/>
      <c r="M5" s="5"/>
      <c r="N5" s="3"/>
      <c r="O5" s="3"/>
      <c r="P5" s="5"/>
      <c r="Q5" s="5"/>
    </row>
    <row r="6" spans="1:17" ht="33" customHeight="1">
      <c r="A6" s="174" t="s">
        <v>40</v>
      </c>
      <c r="B6" s="174"/>
      <c r="C6" s="174"/>
      <c r="D6" s="174"/>
      <c r="E6" s="174"/>
      <c r="F6" s="174"/>
      <c r="G6" s="174"/>
      <c r="H6" s="174"/>
      <c r="I6" s="174"/>
      <c r="J6" s="174"/>
      <c r="K6" s="174"/>
      <c r="L6" s="174"/>
      <c r="M6" s="174"/>
      <c r="N6" s="174"/>
      <c r="O6" s="174"/>
      <c r="P6" s="174"/>
      <c r="Q6" s="174"/>
    </row>
    <row r="7" spans="1:17" ht="15.75">
      <c r="A7" s="35"/>
      <c r="B7" s="35"/>
      <c r="C7" s="35"/>
      <c r="D7" s="35"/>
      <c r="E7" s="35"/>
      <c r="F7" s="35"/>
      <c r="G7" s="35"/>
      <c r="H7" s="35"/>
      <c r="I7" s="35"/>
      <c r="J7" s="35"/>
      <c r="K7" s="35"/>
      <c r="L7" s="35"/>
      <c r="M7" s="35"/>
      <c r="N7" s="35"/>
      <c r="O7" s="35"/>
      <c r="P7" s="35"/>
      <c r="Q7" s="35"/>
    </row>
    <row r="8" spans="1:17" ht="15">
      <c r="A8" s="175" t="s">
        <v>116</v>
      </c>
      <c r="B8" s="175"/>
      <c r="C8" s="175"/>
      <c r="D8" s="175"/>
      <c r="E8" s="175"/>
      <c r="F8" s="175"/>
      <c r="G8" s="175"/>
      <c r="H8" s="175"/>
      <c r="I8" s="175"/>
      <c r="J8" s="175"/>
      <c r="K8" s="175"/>
      <c r="L8" s="175"/>
      <c r="M8" s="175"/>
      <c r="N8" s="175"/>
      <c r="O8" s="175"/>
      <c r="P8" s="175"/>
      <c r="Q8" s="175"/>
    </row>
    <row r="9" spans="1:17" ht="15">
      <c r="A9" s="5"/>
      <c r="B9" s="5"/>
      <c r="C9" s="5"/>
      <c r="D9" s="4"/>
      <c r="E9" s="4"/>
      <c r="F9" s="4"/>
      <c r="G9" s="4"/>
      <c r="H9" s="4"/>
      <c r="I9" s="4"/>
      <c r="J9" s="4"/>
      <c r="K9" s="4"/>
      <c r="L9" s="4"/>
      <c r="M9" s="4"/>
      <c r="N9" s="4"/>
      <c r="O9" s="4"/>
      <c r="P9" s="4"/>
      <c r="Q9" s="4"/>
    </row>
    <row r="10" spans="1:17" ht="21.75" customHeight="1">
      <c r="A10" s="168" t="s">
        <v>205</v>
      </c>
      <c r="B10" s="169"/>
      <c r="C10" s="169"/>
      <c r="D10" s="169"/>
      <c r="E10" s="170"/>
      <c r="F10" s="167" t="s">
        <v>37</v>
      </c>
      <c r="G10" s="167" t="s">
        <v>42</v>
      </c>
      <c r="H10" s="167" t="s">
        <v>43</v>
      </c>
      <c r="I10" s="167"/>
      <c r="J10" s="167"/>
      <c r="K10" s="167"/>
      <c r="L10" s="167"/>
      <c r="M10" s="167" t="s">
        <v>44</v>
      </c>
      <c r="N10" s="167"/>
      <c r="O10" s="167"/>
      <c r="P10" s="167" t="s">
        <v>96</v>
      </c>
      <c r="Q10" s="167"/>
    </row>
    <row r="11" spans="1:17" ht="56.25">
      <c r="A11" s="9" t="s">
        <v>212</v>
      </c>
      <c r="B11" s="9" t="s">
        <v>206</v>
      </c>
      <c r="C11" s="9" t="s">
        <v>207</v>
      </c>
      <c r="D11" s="9" t="s">
        <v>208</v>
      </c>
      <c r="E11" s="9" t="s">
        <v>80</v>
      </c>
      <c r="F11" s="171" t="s">
        <v>35</v>
      </c>
      <c r="G11" s="167"/>
      <c r="H11" s="9" t="s">
        <v>45</v>
      </c>
      <c r="I11" s="9" t="s">
        <v>46</v>
      </c>
      <c r="J11" s="9" t="s">
        <v>47</v>
      </c>
      <c r="K11" s="9" t="s">
        <v>48</v>
      </c>
      <c r="L11" s="9" t="s">
        <v>49</v>
      </c>
      <c r="M11" s="9" t="s">
        <v>98</v>
      </c>
      <c r="N11" s="9" t="s">
        <v>97</v>
      </c>
      <c r="O11" s="9" t="s">
        <v>99</v>
      </c>
      <c r="P11" s="9" t="s">
        <v>100</v>
      </c>
      <c r="Q11" s="9" t="s">
        <v>101</v>
      </c>
    </row>
    <row r="12" spans="1:17" ht="15">
      <c r="A12" s="166" t="s">
        <v>216</v>
      </c>
      <c r="B12" s="166"/>
      <c r="C12" s="166"/>
      <c r="D12" s="166"/>
      <c r="E12" s="164"/>
      <c r="F12" s="163" t="s">
        <v>59</v>
      </c>
      <c r="G12" s="13" t="s">
        <v>51</v>
      </c>
      <c r="H12" s="15"/>
      <c r="I12" s="15"/>
      <c r="J12" s="15"/>
      <c r="K12" s="15"/>
      <c r="L12" s="15"/>
      <c r="M12" s="54">
        <f aca="true" t="shared" si="0" ref="M12:O14">M13</f>
        <v>4578.1</v>
      </c>
      <c r="N12" s="54">
        <f t="shared" si="0"/>
        <v>4578.1</v>
      </c>
      <c r="O12" s="54">
        <f t="shared" si="0"/>
        <v>4568.1</v>
      </c>
      <c r="P12" s="34">
        <f>(O12/M12*100)</f>
        <v>99.7815687730718</v>
      </c>
      <c r="Q12" s="34">
        <f>(O12/N12*100)</f>
        <v>99.7815687730718</v>
      </c>
    </row>
    <row r="13" spans="1:17" ht="31.5">
      <c r="A13" s="166"/>
      <c r="B13" s="166"/>
      <c r="C13" s="166"/>
      <c r="D13" s="166"/>
      <c r="E13" s="165"/>
      <c r="F13" s="163"/>
      <c r="G13" s="17" t="s">
        <v>56</v>
      </c>
      <c r="H13" s="15">
        <v>933</v>
      </c>
      <c r="I13" s="15"/>
      <c r="J13" s="15"/>
      <c r="K13" s="15"/>
      <c r="L13" s="15"/>
      <c r="M13" s="54">
        <f>SUM(M15,M17,M27,M29,M31)</f>
        <v>4578.1</v>
      </c>
      <c r="N13" s="54">
        <f>SUM(N15,N17,N27,N29,N31)</f>
        <v>4578.1</v>
      </c>
      <c r="O13" s="54">
        <f>SUM(O15,O17,O27,O29,O31)</f>
        <v>4568.1</v>
      </c>
      <c r="P13" s="34">
        <f>(O13/M13*100)</f>
        <v>99.7815687730718</v>
      </c>
      <c r="Q13" s="34">
        <f>(O13/N13*100)</f>
        <v>99.7815687730718</v>
      </c>
    </row>
    <row r="14" spans="1:17" ht="15">
      <c r="A14" s="166" t="s">
        <v>216</v>
      </c>
      <c r="B14" s="166" t="s">
        <v>204</v>
      </c>
      <c r="C14" s="166"/>
      <c r="D14" s="166"/>
      <c r="E14" s="164"/>
      <c r="F14" s="163" t="s">
        <v>58</v>
      </c>
      <c r="G14" s="13" t="s">
        <v>51</v>
      </c>
      <c r="H14" s="15"/>
      <c r="I14" s="15"/>
      <c r="J14" s="15"/>
      <c r="K14" s="15"/>
      <c r="L14" s="15"/>
      <c r="M14" s="54">
        <f t="shared" si="0"/>
        <v>0</v>
      </c>
      <c r="N14" s="54">
        <f t="shared" si="0"/>
        <v>0</v>
      </c>
      <c r="O14" s="54">
        <f t="shared" si="0"/>
        <v>0</v>
      </c>
      <c r="P14" s="34">
        <v>0</v>
      </c>
      <c r="Q14" s="34">
        <v>0</v>
      </c>
    </row>
    <row r="15" spans="1:17" ht="31.5">
      <c r="A15" s="166"/>
      <c r="B15" s="166"/>
      <c r="C15" s="166"/>
      <c r="D15" s="166"/>
      <c r="E15" s="165"/>
      <c r="F15" s="163"/>
      <c r="G15" s="17" t="s">
        <v>56</v>
      </c>
      <c r="H15" s="6">
        <v>933</v>
      </c>
      <c r="I15" s="15"/>
      <c r="J15" s="15"/>
      <c r="K15" s="15"/>
      <c r="L15" s="15"/>
      <c r="M15" s="54">
        <v>0</v>
      </c>
      <c r="N15" s="54">
        <v>0</v>
      </c>
      <c r="O15" s="54">
        <v>0</v>
      </c>
      <c r="P15" s="34">
        <v>0</v>
      </c>
      <c r="Q15" s="34">
        <v>0</v>
      </c>
    </row>
    <row r="16" spans="1:17" ht="15">
      <c r="A16" s="166" t="s">
        <v>216</v>
      </c>
      <c r="B16" s="166"/>
      <c r="C16" s="166"/>
      <c r="D16" s="166"/>
      <c r="E16" s="164"/>
      <c r="F16" s="163" t="s">
        <v>59</v>
      </c>
      <c r="G16" s="13" t="s">
        <v>51</v>
      </c>
      <c r="H16" s="15"/>
      <c r="I16" s="15"/>
      <c r="J16" s="15"/>
      <c r="K16" s="15"/>
      <c r="L16" s="15"/>
      <c r="M16" s="34">
        <v>4578.1</v>
      </c>
      <c r="N16" s="34">
        <v>4578.1</v>
      </c>
      <c r="O16" s="34">
        <f>O17</f>
        <v>4568.1</v>
      </c>
      <c r="P16" s="34">
        <f>(O16/M16*100)</f>
        <v>99.7815687730718</v>
      </c>
      <c r="Q16" s="34">
        <f>(O16/N16*100)</f>
        <v>99.7815687730718</v>
      </c>
    </row>
    <row r="17" spans="1:17" ht="32.25" customHeight="1">
      <c r="A17" s="166"/>
      <c r="B17" s="166"/>
      <c r="C17" s="166"/>
      <c r="D17" s="166"/>
      <c r="E17" s="165"/>
      <c r="F17" s="163"/>
      <c r="G17" s="17" t="s">
        <v>56</v>
      </c>
      <c r="H17" s="15">
        <v>933</v>
      </c>
      <c r="I17" s="15"/>
      <c r="J17" s="15"/>
      <c r="K17" s="15"/>
      <c r="L17" s="15"/>
      <c r="M17" s="34">
        <v>4578.1</v>
      </c>
      <c r="N17" s="34">
        <v>4578.1</v>
      </c>
      <c r="O17" s="34">
        <f>O18</f>
        <v>4568.1</v>
      </c>
      <c r="P17" s="34">
        <f>(O17/M17*100)</f>
        <v>99.7815687730718</v>
      </c>
      <c r="Q17" s="34">
        <f>(O17/N17*100)</f>
        <v>99.7815687730718</v>
      </c>
    </row>
    <row r="18" spans="1:17" ht="15">
      <c r="A18" s="166" t="s">
        <v>216</v>
      </c>
      <c r="B18" s="166" t="s">
        <v>203</v>
      </c>
      <c r="C18" s="166"/>
      <c r="D18" s="166"/>
      <c r="E18" s="164"/>
      <c r="F18" s="163" t="s">
        <v>50</v>
      </c>
      <c r="G18" s="13" t="s">
        <v>51</v>
      </c>
      <c r="H18" s="6"/>
      <c r="I18" s="6"/>
      <c r="J18" s="6"/>
      <c r="K18" s="6"/>
      <c r="L18" s="6"/>
      <c r="M18" s="34">
        <v>4578.1</v>
      </c>
      <c r="N18" s="34">
        <v>4578.1</v>
      </c>
      <c r="O18" s="34">
        <f>O19</f>
        <v>4568.1</v>
      </c>
      <c r="P18" s="34">
        <f>(O18/M18*100)</f>
        <v>99.7815687730718</v>
      </c>
      <c r="Q18" s="34">
        <f>(O18/N18*100)</f>
        <v>99.7815687730718</v>
      </c>
    </row>
    <row r="19" spans="1:17" ht="31.5">
      <c r="A19" s="166"/>
      <c r="B19" s="166"/>
      <c r="C19" s="166"/>
      <c r="D19" s="166"/>
      <c r="E19" s="165"/>
      <c r="F19" s="163"/>
      <c r="G19" s="17" t="s">
        <v>2</v>
      </c>
      <c r="H19" s="6">
        <v>933</v>
      </c>
      <c r="I19" s="10" t="s">
        <v>211</v>
      </c>
      <c r="J19" s="6">
        <v>12</v>
      </c>
      <c r="K19" s="10"/>
      <c r="L19" s="6"/>
      <c r="M19" s="34">
        <v>4578.1</v>
      </c>
      <c r="N19" s="34">
        <v>4578.1</v>
      </c>
      <c r="O19" s="34">
        <f>O21+O22+O23+O24+O25</f>
        <v>4568.1</v>
      </c>
      <c r="P19" s="34">
        <f>(O19/M19*100)</f>
        <v>99.7815687730718</v>
      </c>
      <c r="Q19" s="34">
        <f>(O19/N19*100)</f>
        <v>99.7815687730718</v>
      </c>
    </row>
    <row r="20" spans="1:17" ht="67.5">
      <c r="A20" s="11" t="s">
        <v>216</v>
      </c>
      <c r="B20" s="11" t="s">
        <v>203</v>
      </c>
      <c r="C20" s="11" t="s">
        <v>364</v>
      </c>
      <c r="D20" s="18">
        <v>1</v>
      </c>
      <c r="E20" s="18">
        <v>1</v>
      </c>
      <c r="F20" s="12" t="s">
        <v>54</v>
      </c>
      <c r="G20" s="115" t="s">
        <v>2</v>
      </c>
      <c r="H20" s="19">
        <v>933</v>
      </c>
      <c r="I20" s="55" t="s">
        <v>211</v>
      </c>
      <c r="J20" s="19">
        <v>12</v>
      </c>
      <c r="K20" s="55"/>
      <c r="L20" s="19">
        <v>810</v>
      </c>
      <c r="M20" s="116">
        <v>0</v>
      </c>
      <c r="N20" s="116">
        <v>0</v>
      </c>
      <c r="O20" s="116">
        <v>0</v>
      </c>
      <c r="P20" s="34">
        <v>0</v>
      </c>
      <c r="Q20" s="34">
        <v>0</v>
      </c>
    </row>
    <row r="21" spans="1:17" ht="33.75">
      <c r="A21" s="11" t="s">
        <v>216</v>
      </c>
      <c r="B21" s="11" t="s">
        <v>203</v>
      </c>
      <c r="C21" s="11" t="s">
        <v>364</v>
      </c>
      <c r="D21" s="18">
        <v>2</v>
      </c>
      <c r="E21" s="18">
        <v>1</v>
      </c>
      <c r="F21" s="12" t="s">
        <v>366</v>
      </c>
      <c r="G21" s="115" t="s">
        <v>2</v>
      </c>
      <c r="H21" s="19">
        <v>933</v>
      </c>
      <c r="I21" s="55" t="s">
        <v>211</v>
      </c>
      <c r="J21" s="19">
        <v>12</v>
      </c>
      <c r="K21" s="55" t="s">
        <v>124</v>
      </c>
      <c r="L21" s="19">
        <v>810</v>
      </c>
      <c r="M21" s="116">
        <v>1450</v>
      </c>
      <c r="N21" s="116">
        <v>1450</v>
      </c>
      <c r="O21" s="116">
        <v>1450</v>
      </c>
      <c r="P21" s="34">
        <f>(O21/M21*100)</f>
        <v>100</v>
      </c>
      <c r="Q21" s="34">
        <f>O21/N21*100</f>
        <v>100</v>
      </c>
    </row>
    <row r="22" spans="1:17" ht="15">
      <c r="A22" s="176" t="s">
        <v>216</v>
      </c>
      <c r="B22" s="176" t="s">
        <v>203</v>
      </c>
      <c r="C22" s="176" t="s">
        <v>364</v>
      </c>
      <c r="D22" s="178">
        <v>3</v>
      </c>
      <c r="E22" s="178">
        <v>1</v>
      </c>
      <c r="F22" s="186" t="s">
        <v>125</v>
      </c>
      <c r="G22" s="182" t="s">
        <v>2</v>
      </c>
      <c r="H22" s="180">
        <v>933</v>
      </c>
      <c r="I22" s="184" t="s">
        <v>211</v>
      </c>
      <c r="J22" s="180">
        <v>12</v>
      </c>
      <c r="K22" s="55" t="s">
        <v>126</v>
      </c>
      <c r="L22" s="180">
        <v>810</v>
      </c>
      <c r="M22" s="116">
        <v>23</v>
      </c>
      <c r="N22" s="116">
        <v>23</v>
      </c>
      <c r="O22" s="116">
        <v>23</v>
      </c>
      <c r="P22" s="34">
        <f>O22/M22*100</f>
        <v>100</v>
      </c>
      <c r="Q22" s="34">
        <f>O22/N22*100</f>
        <v>100</v>
      </c>
    </row>
    <row r="23" spans="1:17" ht="15">
      <c r="A23" s="177"/>
      <c r="B23" s="177"/>
      <c r="C23" s="177"/>
      <c r="D23" s="179"/>
      <c r="E23" s="179"/>
      <c r="F23" s="187"/>
      <c r="G23" s="183"/>
      <c r="H23" s="181"/>
      <c r="I23" s="185"/>
      <c r="J23" s="181"/>
      <c r="K23" s="55" t="s">
        <v>38</v>
      </c>
      <c r="L23" s="181"/>
      <c r="M23" s="116">
        <v>757</v>
      </c>
      <c r="N23" s="116">
        <v>757</v>
      </c>
      <c r="O23" s="116">
        <v>757</v>
      </c>
      <c r="P23" s="34">
        <f>O23/M23*100</f>
        <v>100</v>
      </c>
      <c r="Q23" s="34">
        <f>O23/N23*100</f>
        <v>100</v>
      </c>
    </row>
    <row r="24" spans="1:17" s="125" customFormat="1" ht="67.5">
      <c r="A24" s="117" t="s">
        <v>216</v>
      </c>
      <c r="B24" s="117" t="s">
        <v>203</v>
      </c>
      <c r="C24" s="117" t="s">
        <v>364</v>
      </c>
      <c r="D24" s="118">
        <v>7</v>
      </c>
      <c r="E24" s="118">
        <v>1</v>
      </c>
      <c r="F24" s="119" t="s">
        <v>141</v>
      </c>
      <c r="G24" s="119" t="s">
        <v>2</v>
      </c>
      <c r="H24" s="120">
        <v>933</v>
      </c>
      <c r="I24" s="121" t="s">
        <v>211</v>
      </c>
      <c r="J24" s="120">
        <v>12</v>
      </c>
      <c r="K24" s="122" t="s">
        <v>38</v>
      </c>
      <c r="L24" s="120">
        <v>810</v>
      </c>
      <c r="M24" s="123">
        <v>2260</v>
      </c>
      <c r="N24" s="123">
        <v>2260</v>
      </c>
      <c r="O24" s="123">
        <v>2260</v>
      </c>
      <c r="P24" s="124">
        <f>O24/N24*100</f>
        <v>100</v>
      </c>
      <c r="Q24" s="124">
        <f>O24/N24*100</f>
        <v>100</v>
      </c>
    </row>
    <row r="25" spans="1:17" ht="33.75">
      <c r="A25" s="11" t="s">
        <v>216</v>
      </c>
      <c r="B25" s="11" t="s">
        <v>203</v>
      </c>
      <c r="C25" s="11" t="s">
        <v>209</v>
      </c>
      <c r="D25" s="18">
        <v>1</v>
      </c>
      <c r="E25" s="18">
        <v>1</v>
      </c>
      <c r="F25" s="12" t="s">
        <v>369</v>
      </c>
      <c r="G25" s="115" t="s">
        <v>2</v>
      </c>
      <c r="H25" s="19">
        <v>933</v>
      </c>
      <c r="I25" s="55" t="s">
        <v>211</v>
      </c>
      <c r="J25" s="19">
        <v>12</v>
      </c>
      <c r="K25" s="55" t="s">
        <v>128</v>
      </c>
      <c r="L25" s="19">
        <v>244</v>
      </c>
      <c r="M25" s="116">
        <v>88.1</v>
      </c>
      <c r="N25" s="116">
        <v>88.1</v>
      </c>
      <c r="O25" s="116">
        <v>78.1</v>
      </c>
      <c r="P25" s="34">
        <f>O25/M25*100</f>
        <v>88.64926220204313</v>
      </c>
      <c r="Q25" s="34">
        <f>O25/N25*100</f>
        <v>88.64926220204313</v>
      </c>
    </row>
    <row r="26" spans="1:17" ht="15">
      <c r="A26" s="166" t="s">
        <v>216</v>
      </c>
      <c r="B26" s="166" t="s">
        <v>214</v>
      </c>
      <c r="C26" s="166"/>
      <c r="D26" s="166"/>
      <c r="E26" s="164"/>
      <c r="F26" s="163" t="s">
        <v>55</v>
      </c>
      <c r="G26" s="13" t="s">
        <v>51</v>
      </c>
      <c r="H26" s="15"/>
      <c r="I26" s="15"/>
      <c r="J26" s="15"/>
      <c r="K26" s="15"/>
      <c r="L26" s="15"/>
      <c r="M26" s="54">
        <f>M27</f>
        <v>0</v>
      </c>
      <c r="N26" s="54">
        <f>N27</f>
        <v>0</v>
      </c>
      <c r="O26" s="54">
        <f>O27</f>
        <v>0</v>
      </c>
      <c r="P26" s="34">
        <v>0</v>
      </c>
      <c r="Q26" s="34">
        <v>0</v>
      </c>
    </row>
    <row r="27" spans="1:17" ht="31.5">
      <c r="A27" s="166"/>
      <c r="B27" s="166"/>
      <c r="C27" s="166"/>
      <c r="D27" s="166"/>
      <c r="E27" s="165"/>
      <c r="F27" s="163"/>
      <c r="G27" s="17" t="s">
        <v>56</v>
      </c>
      <c r="H27" s="6">
        <v>933</v>
      </c>
      <c r="I27" s="15"/>
      <c r="J27" s="15"/>
      <c r="K27" s="15"/>
      <c r="L27" s="15"/>
      <c r="M27" s="54">
        <v>0</v>
      </c>
      <c r="N27" s="54">
        <v>0</v>
      </c>
      <c r="O27" s="54">
        <v>0</v>
      </c>
      <c r="P27" s="34">
        <v>0</v>
      </c>
      <c r="Q27" s="34">
        <v>0</v>
      </c>
    </row>
    <row r="28" spans="1:17" ht="15">
      <c r="A28" s="166" t="s">
        <v>216</v>
      </c>
      <c r="B28" s="166" t="s">
        <v>215</v>
      </c>
      <c r="C28" s="166"/>
      <c r="D28" s="166"/>
      <c r="E28" s="164"/>
      <c r="F28" s="163" t="s">
        <v>57</v>
      </c>
      <c r="G28" s="13" t="s">
        <v>51</v>
      </c>
      <c r="H28" s="15"/>
      <c r="I28" s="15"/>
      <c r="J28" s="15"/>
      <c r="K28" s="15"/>
      <c r="L28" s="15"/>
      <c r="M28" s="54">
        <f aca="true" t="shared" si="1" ref="M28:O30">M29</f>
        <v>0</v>
      </c>
      <c r="N28" s="54">
        <f t="shared" si="1"/>
        <v>0</v>
      </c>
      <c r="O28" s="54">
        <f t="shared" si="1"/>
        <v>0</v>
      </c>
      <c r="P28" s="34">
        <v>0</v>
      </c>
      <c r="Q28" s="34">
        <v>0</v>
      </c>
    </row>
    <row r="29" spans="1:17" ht="31.5">
      <c r="A29" s="166"/>
      <c r="B29" s="166"/>
      <c r="C29" s="166"/>
      <c r="D29" s="166"/>
      <c r="E29" s="165"/>
      <c r="F29" s="163"/>
      <c r="G29" s="17" t="s">
        <v>56</v>
      </c>
      <c r="H29" s="6">
        <v>933</v>
      </c>
      <c r="I29" s="15"/>
      <c r="J29" s="15"/>
      <c r="K29" s="15"/>
      <c r="L29" s="15"/>
      <c r="M29" s="54">
        <v>0</v>
      </c>
      <c r="N29" s="54">
        <v>0</v>
      </c>
      <c r="O29" s="54">
        <v>0</v>
      </c>
      <c r="P29" s="34">
        <v>0</v>
      </c>
      <c r="Q29" s="34">
        <v>0</v>
      </c>
    </row>
    <row r="30" spans="1:17" ht="15">
      <c r="A30" s="166" t="s">
        <v>216</v>
      </c>
      <c r="B30" s="166" t="s">
        <v>130</v>
      </c>
      <c r="C30" s="166"/>
      <c r="D30" s="166"/>
      <c r="E30" s="164"/>
      <c r="F30" s="163" t="s">
        <v>131</v>
      </c>
      <c r="G30" s="13" t="s">
        <v>51</v>
      </c>
      <c r="H30" s="15"/>
      <c r="I30" s="15"/>
      <c r="J30" s="15"/>
      <c r="K30" s="15"/>
      <c r="L30" s="15"/>
      <c r="M30" s="54">
        <f t="shared" si="1"/>
        <v>0</v>
      </c>
      <c r="N30" s="54">
        <f t="shared" si="1"/>
        <v>0</v>
      </c>
      <c r="O30" s="54">
        <f t="shared" si="1"/>
        <v>0</v>
      </c>
      <c r="P30" s="34">
        <v>0</v>
      </c>
      <c r="Q30" s="34">
        <v>0</v>
      </c>
    </row>
    <row r="31" spans="1:17" ht="31.5">
      <c r="A31" s="166"/>
      <c r="B31" s="166"/>
      <c r="C31" s="166"/>
      <c r="D31" s="166"/>
      <c r="E31" s="165"/>
      <c r="F31" s="163"/>
      <c r="G31" s="17" t="s">
        <v>56</v>
      </c>
      <c r="H31" s="6">
        <v>933</v>
      </c>
      <c r="I31" s="15"/>
      <c r="J31" s="15"/>
      <c r="K31" s="15"/>
      <c r="L31" s="15"/>
      <c r="M31" s="34">
        <v>0</v>
      </c>
      <c r="N31" s="34">
        <v>0</v>
      </c>
      <c r="O31" s="34">
        <v>0</v>
      </c>
      <c r="P31" s="34">
        <v>0</v>
      </c>
      <c r="Q31" s="34">
        <v>0</v>
      </c>
    </row>
  </sheetData>
  <sheetProtection/>
  <mergeCells count="65">
    <mergeCell ref="L22:L23"/>
    <mergeCell ref="G22:G23"/>
    <mergeCell ref="H22:H23"/>
    <mergeCell ref="I22:I23"/>
    <mergeCell ref="J22:J23"/>
    <mergeCell ref="E18:E19"/>
    <mergeCell ref="F18:F19"/>
    <mergeCell ref="E22:E23"/>
    <mergeCell ref="F22:F23"/>
    <mergeCell ref="A22:A23"/>
    <mergeCell ref="B22:B23"/>
    <mergeCell ref="C22:C23"/>
    <mergeCell ref="D22:D23"/>
    <mergeCell ref="C30:C31"/>
    <mergeCell ref="D30:D31"/>
    <mergeCell ref="A28:A29"/>
    <mergeCell ref="B28:B29"/>
    <mergeCell ref="A26:A27"/>
    <mergeCell ref="B26:B27"/>
    <mergeCell ref="E16:E17"/>
    <mergeCell ref="F16:F17"/>
    <mergeCell ref="A18:A19"/>
    <mergeCell ref="B18:B19"/>
    <mergeCell ref="C18:C19"/>
    <mergeCell ref="A16:A17"/>
    <mergeCell ref="B16:B17"/>
    <mergeCell ref="C16:C17"/>
    <mergeCell ref="D16:D17"/>
    <mergeCell ref="D18:D19"/>
    <mergeCell ref="N1:Q1"/>
    <mergeCell ref="N2:Q2"/>
    <mergeCell ref="N3:Q3"/>
    <mergeCell ref="C28:C29"/>
    <mergeCell ref="D28:D29"/>
    <mergeCell ref="C26:C27"/>
    <mergeCell ref="D26:D27"/>
    <mergeCell ref="A6:Q6"/>
    <mergeCell ref="O4:Q4"/>
    <mergeCell ref="A8:Q8"/>
    <mergeCell ref="E30:E31"/>
    <mergeCell ref="F30:F31"/>
    <mergeCell ref="E26:E27"/>
    <mergeCell ref="F26:F27"/>
    <mergeCell ref="E28:E29"/>
    <mergeCell ref="F28:F29"/>
    <mergeCell ref="A30:A31"/>
    <mergeCell ref="B30:B31"/>
    <mergeCell ref="D12:D13"/>
    <mergeCell ref="M10:O10"/>
    <mergeCell ref="P10:Q10"/>
    <mergeCell ref="H10:L10"/>
    <mergeCell ref="A10:E10"/>
    <mergeCell ref="F10:F11"/>
    <mergeCell ref="G10:G11"/>
    <mergeCell ref="F12:F13"/>
    <mergeCell ref="F14:F15"/>
    <mergeCell ref="E12:E13"/>
    <mergeCell ref="E14:E15"/>
    <mergeCell ref="A14:A15"/>
    <mergeCell ref="B14:B15"/>
    <mergeCell ref="C14:C15"/>
    <mergeCell ref="D14:D15"/>
    <mergeCell ref="A12:A13"/>
    <mergeCell ref="B12:B13"/>
    <mergeCell ref="C12:C13"/>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2"/>
  </sheetPr>
  <dimension ref="A1:H58"/>
  <sheetViews>
    <sheetView zoomScalePageLayoutView="0" workbookViewId="0" topLeftCell="A10">
      <selection activeCell="I23" sqref="I23"/>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5.140625" style="0" customWidth="1"/>
    <col min="7" max="7" width="16.140625" style="0" customWidth="1"/>
  </cols>
  <sheetData>
    <row r="1" spans="1:7" ht="15">
      <c r="A1" s="16"/>
      <c r="B1" s="16"/>
      <c r="C1" s="16"/>
      <c r="D1" s="16"/>
      <c r="E1" s="16"/>
      <c r="F1" s="16"/>
      <c r="G1" s="16"/>
    </row>
    <row r="2" spans="1:7" ht="15">
      <c r="A2" s="191" t="s">
        <v>85</v>
      </c>
      <c r="B2" s="192"/>
      <c r="C2" s="192"/>
      <c r="D2" s="192"/>
      <c r="E2" s="192"/>
      <c r="F2" s="192"/>
      <c r="G2" s="192"/>
    </row>
    <row r="3" spans="1:7" ht="15">
      <c r="A3" s="16"/>
      <c r="B3" s="16"/>
      <c r="C3" s="16"/>
      <c r="D3" s="16"/>
      <c r="E3" s="16"/>
      <c r="F3" s="16"/>
      <c r="G3" s="16"/>
    </row>
    <row r="4" spans="1:7" s="36" customFormat="1" ht="11.25">
      <c r="A4" s="193" t="s">
        <v>205</v>
      </c>
      <c r="B4" s="194"/>
      <c r="C4" s="193" t="s">
        <v>60</v>
      </c>
      <c r="D4" s="193" t="s">
        <v>61</v>
      </c>
      <c r="E4" s="197" t="s">
        <v>62</v>
      </c>
      <c r="F4" s="198"/>
      <c r="G4" s="193" t="s">
        <v>115</v>
      </c>
    </row>
    <row r="5" spans="1:7" s="36" customFormat="1" ht="11.25">
      <c r="A5" s="193"/>
      <c r="B5" s="194"/>
      <c r="C5" s="194" t="s">
        <v>35</v>
      </c>
      <c r="D5" s="194"/>
      <c r="E5" s="195" t="s">
        <v>113</v>
      </c>
      <c r="F5" s="199" t="s">
        <v>114</v>
      </c>
      <c r="G5" s="193"/>
    </row>
    <row r="6" spans="1:7" s="36" customFormat="1" ht="11.25">
      <c r="A6" s="20" t="s">
        <v>212</v>
      </c>
      <c r="B6" s="20" t="s">
        <v>206</v>
      </c>
      <c r="C6" s="194"/>
      <c r="D6" s="194"/>
      <c r="E6" s="196"/>
      <c r="F6" s="200"/>
      <c r="G6" s="193"/>
    </row>
    <row r="7" spans="1:7" ht="15">
      <c r="A7" s="188" t="s">
        <v>216</v>
      </c>
      <c r="B7" s="188"/>
      <c r="C7" s="189" t="s">
        <v>59</v>
      </c>
      <c r="D7" s="21" t="s">
        <v>51</v>
      </c>
      <c r="E7" s="30">
        <f>SUM(E8,E14:E16)</f>
        <v>48578.1</v>
      </c>
      <c r="F7" s="30">
        <f>SUM(F8,F14:F16)</f>
        <v>48568.1</v>
      </c>
      <c r="G7" s="30">
        <f>(F7/E7*100)</f>
        <v>99.97941459217219</v>
      </c>
    </row>
    <row r="8" spans="1:7" ht="15">
      <c r="A8" s="188"/>
      <c r="B8" s="188"/>
      <c r="C8" s="189"/>
      <c r="D8" s="23" t="s">
        <v>63</v>
      </c>
      <c r="E8" s="31">
        <f>SUM(E10:E13)</f>
        <v>4578.1</v>
      </c>
      <c r="F8" s="31">
        <f>SUM(F10:F13)</f>
        <v>4568.1</v>
      </c>
      <c r="G8" s="30">
        <f>(F8/E8*100)</f>
        <v>99.7815687730718</v>
      </c>
    </row>
    <row r="9" spans="1:7" ht="15">
      <c r="A9" s="188"/>
      <c r="B9" s="188"/>
      <c r="C9" s="189"/>
      <c r="D9" s="27" t="s">
        <v>64</v>
      </c>
      <c r="E9" s="24"/>
      <c r="F9" s="24"/>
      <c r="G9" s="30"/>
    </row>
    <row r="10" spans="1:7" ht="15">
      <c r="A10" s="188"/>
      <c r="B10" s="188"/>
      <c r="C10" s="189"/>
      <c r="D10" s="27" t="s">
        <v>65</v>
      </c>
      <c r="E10" s="24">
        <f>SUM(E20,E28,E38,E46,E54)</f>
        <v>111.1</v>
      </c>
      <c r="F10" s="24">
        <f>SUM(F20,F28,F38,F46)</f>
        <v>101.1</v>
      </c>
      <c r="G10" s="30">
        <f aca="true" t="shared" si="0" ref="G10:G16">(F10/E10*100)</f>
        <v>90.999099909991</v>
      </c>
    </row>
    <row r="11" spans="1:7" ht="15">
      <c r="A11" s="188"/>
      <c r="B11" s="188"/>
      <c r="C11" s="189"/>
      <c r="D11" s="27" t="s">
        <v>68</v>
      </c>
      <c r="E11" s="24">
        <f>SUM(E21,E29,E39,E47,E55)</f>
        <v>210</v>
      </c>
      <c r="F11" s="24">
        <f>SUM(F21,F29,F39,F47)</f>
        <v>210</v>
      </c>
      <c r="G11" s="30">
        <f t="shared" si="0"/>
        <v>100</v>
      </c>
    </row>
    <row r="12" spans="1:7" ht="15">
      <c r="A12" s="188"/>
      <c r="B12" s="188"/>
      <c r="C12" s="189"/>
      <c r="D12" s="27" t="s">
        <v>67</v>
      </c>
      <c r="E12" s="24">
        <f>SUM(E30)</f>
        <v>4257</v>
      </c>
      <c r="F12" s="24">
        <f>SUM(F30)</f>
        <v>4257</v>
      </c>
      <c r="G12" s="30">
        <f t="shared" si="0"/>
        <v>100</v>
      </c>
    </row>
    <row r="13" spans="1:7" ht="15">
      <c r="A13" s="188"/>
      <c r="B13" s="188"/>
      <c r="C13" s="189"/>
      <c r="D13" s="27" t="s">
        <v>69</v>
      </c>
      <c r="E13" s="24">
        <f>SUM(E22,E31,E40,E48,E56)</f>
        <v>0</v>
      </c>
      <c r="F13" s="24">
        <f>SUM(F22,F31,F40,F48)</f>
        <v>0</v>
      </c>
      <c r="G13" s="30">
        <v>0</v>
      </c>
    </row>
    <row r="14" spans="1:7" ht="22.5">
      <c r="A14" s="188"/>
      <c r="B14" s="188"/>
      <c r="C14" s="189"/>
      <c r="D14" s="29" t="s">
        <v>70</v>
      </c>
      <c r="E14" s="24">
        <f>SUM(E23,E32,E41,E49,E57)</f>
        <v>0</v>
      </c>
      <c r="F14" s="24">
        <f>SUM(F23,F32,F41,F49)</f>
        <v>0</v>
      </c>
      <c r="G14" s="30">
        <v>0</v>
      </c>
    </row>
    <row r="15" spans="1:7" ht="22.5">
      <c r="A15" s="188"/>
      <c r="B15" s="188"/>
      <c r="C15" s="189"/>
      <c r="D15" s="32" t="s">
        <v>74</v>
      </c>
      <c r="E15" s="24">
        <f>SUM(E33)</f>
        <v>0</v>
      </c>
      <c r="F15" s="24">
        <f>SUM(F33)</f>
        <v>0</v>
      </c>
      <c r="G15" s="30">
        <v>0</v>
      </c>
    </row>
    <row r="16" spans="1:7" ht="15">
      <c r="A16" s="188"/>
      <c r="B16" s="188"/>
      <c r="C16" s="189"/>
      <c r="D16" s="29" t="s">
        <v>72</v>
      </c>
      <c r="E16" s="25">
        <f>SUM(E24,E34,E42,E50,E58)</f>
        <v>44000</v>
      </c>
      <c r="F16" s="25">
        <f>SUM(F24,F34,F42,F50)</f>
        <v>44000</v>
      </c>
      <c r="G16" s="30">
        <f t="shared" si="0"/>
        <v>100</v>
      </c>
    </row>
    <row r="17" spans="1:7" ht="15">
      <c r="A17" s="188" t="s">
        <v>216</v>
      </c>
      <c r="B17" s="188" t="s">
        <v>204</v>
      </c>
      <c r="C17" s="189" t="s">
        <v>58</v>
      </c>
      <c r="D17" s="21" t="s">
        <v>51</v>
      </c>
      <c r="E17" s="30">
        <f>SUM(E18,E23:E24)</f>
        <v>0</v>
      </c>
      <c r="F17" s="30">
        <f>SUM(F18,F23:F24)</f>
        <v>0</v>
      </c>
      <c r="G17" s="30">
        <f>SUM(G18,G23:G24)</f>
        <v>0</v>
      </c>
    </row>
    <row r="18" spans="1:7" ht="15">
      <c r="A18" s="188"/>
      <c r="B18" s="188"/>
      <c r="C18" s="189"/>
      <c r="D18" s="23" t="s">
        <v>63</v>
      </c>
      <c r="E18" s="31">
        <f>SUM(E20:E22)</f>
        <v>0</v>
      </c>
      <c r="F18" s="31">
        <f>SUM(F20:F22)</f>
        <v>0</v>
      </c>
      <c r="G18" s="31">
        <f>SUM(G20:G22)</f>
        <v>0</v>
      </c>
    </row>
    <row r="19" spans="1:7" ht="15">
      <c r="A19" s="188"/>
      <c r="B19" s="188"/>
      <c r="C19" s="189"/>
      <c r="D19" s="27" t="s">
        <v>64</v>
      </c>
      <c r="E19" s="24"/>
      <c r="F19" s="24"/>
      <c r="G19" s="24"/>
    </row>
    <row r="20" spans="1:7" ht="15">
      <c r="A20" s="188"/>
      <c r="B20" s="188"/>
      <c r="C20" s="189"/>
      <c r="D20" s="27" t="s">
        <v>65</v>
      </c>
      <c r="E20" s="24">
        <v>0</v>
      </c>
      <c r="F20" s="24">
        <v>0</v>
      </c>
      <c r="G20" s="24">
        <v>0</v>
      </c>
    </row>
    <row r="21" spans="1:7" ht="15">
      <c r="A21" s="188"/>
      <c r="B21" s="188"/>
      <c r="C21" s="189"/>
      <c r="D21" s="27" t="s">
        <v>68</v>
      </c>
      <c r="E21" s="24">
        <v>0</v>
      </c>
      <c r="F21" s="24">
        <v>0</v>
      </c>
      <c r="G21" s="24">
        <v>0</v>
      </c>
    </row>
    <row r="22" spans="1:7" ht="15">
      <c r="A22" s="188"/>
      <c r="B22" s="188"/>
      <c r="C22" s="189"/>
      <c r="D22" s="27" t="s">
        <v>69</v>
      </c>
      <c r="E22" s="24">
        <v>0</v>
      </c>
      <c r="F22" s="24">
        <v>0</v>
      </c>
      <c r="G22" s="24">
        <v>0</v>
      </c>
    </row>
    <row r="23" spans="1:7" ht="22.5">
      <c r="A23" s="188"/>
      <c r="B23" s="188"/>
      <c r="C23" s="189"/>
      <c r="D23" s="29" t="s">
        <v>70</v>
      </c>
      <c r="E23" s="24">
        <v>0</v>
      </c>
      <c r="F23" s="24">
        <v>0</v>
      </c>
      <c r="G23" s="24">
        <v>0</v>
      </c>
    </row>
    <row r="24" spans="1:7" ht="15">
      <c r="A24" s="188"/>
      <c r="B24" s="188"/>
      <c r="C24" s="189"/>
      <c r="D24" s="29" t="s">
        <v>72</v>
      </c>
      <c r="E24" s="25">
        <v>0</v>
      </c>
      <c r="F24" s="25">
        <v>0</v>
      </c>
      <c r="G24" s="25">
        <v>0</v>
      </c>
    </row>
    <row r="25" spans="1:7" ht="15">
      <c r="A25" s="188" t="s">
        <v>216</v>
      </c>
      <c r="B25" s="188" t="s">
        <v>203</v>
      </c>
      <c r="C25" s="189" t="s">
        <v>50</v>
      </c>
      <c r="D25" s="21" t="s">
        <v>51</v>
      </c>
      <c r="E25" s="22">
        <f>SUM(E26,E32:E34)</f>
        <v>48578.1</v>
      </c>
      <c r="F25" s="22">
        <f>SUM(F26,F32:F34)</f>
        <v>48568.1</v>
      </c>
      <c r="G25" s="30">
        <f>(F25/E25*100)</f>
        <v>99.97941459217219</v>
      </c>
    </row>
    <row r="26" spans="1:8" ht="15">
      <c r="A26" s="188"/>
      <c r="B26" s="188"/>
      <c r="C26" s="189"/>
      <c r="D26" s="23" t="s">
        <v>63</v>
      </c>
      <c r="E26" s="24">
        <f>SUM(E28:E31)</f>
        <v>4578.1</v>
      </c>
      <c r="F26" s="24">
        <f>SUM(F28:F31)</f>
        <v>4568.1</v>
      </c>
      <c r="G26" s="30">
        <f>(F26/E26*100)</f>
        <v>99.7815687730718</v>
      </c>
      <c r="H26" s="26"/>
    </row>
    <row r="27" spans="1:7" ht="15">
      <c r="A27" s="188"/>
      <c r="B27" s="188"/>
      <c r="C27" s="189"/>
      <c r="D27" s="27" t="s">
        <v>64</v>
      </c>
      <c r="E27" s="24"/>
      <c r="F27" s="38"/>
      <c r="G27" s="30"/>
    </row>
    <row r="28" spans="1:7" ht="15">
      <c r="A28" s="188"/>
      <c r="B28" s="188"/>
      <c r="C28" s="189"/>
      <c r="D28" s="27" t="s">
        <v>65</v>
      </c>
      <c r="E28" s="25">
        <v>111.1</v>
      </c>
      <c r="F28" s="25">
        <v>101.1</v>
      </c>
      <c r="G28" s="30">
        <f>(F28/E28*100)</f>
        <v>90.999099909991</v>
      </c>
    </row>
    <row r="29" spans="1:7" ht="15">
      <c r="A29" s="188"/>
      <c r="B29" s="188"/>
      <c r="C29" s="189"/>
      <c r="D29" s="27" t="s">
        <v>66</v>
      </c>
      <c r="E29" s="25">
        <v>210</v>
      </c>
      <c r="F29" s="25">
        <v>210</v>
      </c>
      <c r="G29" s="30">
        <f>(F29/E29*100)</f>
        <v>100</v>
      </c>
    </row>
    <row r="30" spans="1:7" ht="15">
      <c r="A30" s="188"/>
      <c r="B30" s="188"/>
      <c r="C30" s="189"/>
      <c r="D30" s="27" t="s">
        <v>67</v>
      </c>
      <c r="E30" s="25">
        <v>4257</v>
      </c>
      <c r="F30" s="25">
        <v>4257</v>
      </c>
      <c r="G30" s="30">
        <f>(F30/E30*100)</f>
        <v>100</v>
      </c>
    </row>
    <row r="31" spans="1:7" ht="15">
      <c r="A31" s="188"/>
      <c r="B31" s="188"/>
      <c r="C31" s="189"/>
      <c r="D31" s="27" t="s">
        <v>69</v>
      </c>
      <c r="E31" s="25">
        <v>0</v>
      </c>
      <c r="F31" s="31">
        <v>0</v>
      </c>
      <c r="G31" s="30">
        <v>0</v>
      </c>
    </row>
    <row r="32" spans="1:7" ht="22.5">
      <c r="A32" s="188"/>
      <c r="B32" s="188"/>
      <c r="C32" s="189"/>
      <c r="D32" s="28" t="s">
        <v>73</v>
      </c>
      <c r="E32" s="25">
        <v>0</v>
      </c>
      <c r="F32" s="31">
        <v>0</v>
      </c>
      <c r="G32" s="30">
        <v>0</v>
      </c>
    </row>
    <row r="33" spans="1:7" ht="22.5">
      <c r="A33" s="188"/>
      <c r="B33" s="188"/>
      <c r="C33" s="189"/>
      <c r="D33" s="33" t="s">
        <v>74</v>
      </c>
      <c r="E33" s="126">
        <v>0</v>
      </c>
      <c r="F33" s="31">
        <v>0</v>
      </c>
      <c r="G33" s="30">
        <v>0</v>
      </c>
    </row>
    <row r="34" spans="1:8" ht="15">
      <c r="A34" s="190"/>
      <c r="B34" s="190"/>
      <c r="C34" s="189"/>
      <c r="D34" s="29" t="s">
        <v>72</v>
      </c>
      <c r="E34" s="25">
        <v>44000</v>
      </c>
      <c r="F34" s="31">
        <v>44000</v>
      </c>
      <c r="G34" s="30">
        <f>(F34/E34*100)</f>
        <v>100</v>
      </c>
      <c r="H34" s="26"/>
    </row>
    <row r="35" spans="1:7" ht="15">
      <c r="A35" s="188" t="s">
        <v>216</v>
      </c>
      <c r="B35" s="188" t="s">
        <v>214</v>
      </c>
      <c r="C35" s="189" t="s">
        <v>55</v>
      </c>
      <c r="D35" s="21" t="s">
        <v>51</v>
      </c>
      <c r="E35" s="30">
        <f>SUM(E36,E41:E42)</f>
        <v>0</v>
      </c>
      <c r="F35" s="30">
        <f>SUM(F36,F41:F42)</f>
        <v>0</v>
      </c>
      <c r="G35" s="30">
        <v>0</v>
      </c>
    </row>
    <row r="36" spans="1:7" ht="15">
      <c r="A36" s="188"/>
      <c r="B36" s="188"/>
      <c r="C36" s="189"/>
      <c r="D36" s="23" t="s">
        <v>63</v>
      </c>
      <c r="E36" s="31">
        <f>SUM(E38:E40)</f>
        <v>0</v>
      </c>
      <c r="F36" s="31">
        <f>SUM(F38:F40)</f>
        <v>0</v>
      </c>
      <c r="G36" s="31">
        <f>SUM(G38:G40)</f>
        <v>0</v>
      </c>
    </row>
    <row r="37" spans="1:7" ht="15">
      <c r="A37" s="188"/>
      <c r="B37" s="188"/>
      <c r="C37" s="189"/>
      <c r="D37" s="27" t="s">
        <v>64</v>
      </c>
      <c r="E37" s="24"/>
      <c r="F37" s="24"/>
      <c r="G37" s="24"/>
    </row>
    <row r="38" spans="1:7" ht="15">
      <c r="A38" s="188"/>
      <c r="B38" s="188"/>
      <c r="C38" s="189"/>
      <c r="D38" s="27" t="s">
        <v>65</v>
      </c>
      <c r="E38" s="24">
        <v>0</v>
      </c>
      <c r="F38" s="24">
        <v>0</v>
      </c>
      <c r="G38" s="24">
        <v>0</v>
      </c>
    </row>
    <row r="39" spans="1:7" ht="15">
      <c r="A39" s="188"/>
      <c r="B39" s="188"/>
      <c r="C39" s="189"/>
      <c r="D39" s="27" t="s">
        <v>68</v>
      </c>
      <c r="E39" s="24">
        <v>0</v>
      </c>
      <c r="F39" s="24">
        <v>0</v>
      </c>
      <c r="G39" s="24">
        <v>0</v>
      </c>
    </row>
    <row r="40" spans="1:7" ht="15">
      <c r="A40" s="188"/>
      <c r="B40" s="188"/>
      <c r="C40" s="189"/>
      <c r="D40" s="27" t="s">
        <v>69</v>
      </c>
      <c r="E40" s="24">
        <v>0</v>
      </c>
      <c r="F40" s="24">
        <v>0</v>
      </c>
      <c r="G40" s="24">
        <v>0</v>
      </c>
    </row>
    <row r="41" spans="1:7" ht="22.5">
      <c r="A41" s="188"/>
      <c r="B41" s="188"/>
      <c r="C41" s="189"/>
      <c r="D41" s="29" t="s">
        <v>70</v>
      </c>
      <c r="E41" s="24">
        <v>0</v>
      </c>
      <c r="F41" s="24">
        <v>0</v>
      </c>
      <c r="G41" s="24">
        <v>0</v>
      </c>
    </row>
    <row r="42" spans="1:7" ht="15">
      <c r="A42" s="188"/>
      <c r="B42" s="188"/>
      <c r="C42" s="189"/>
      <c r="D42" s="29" t="s">
        <v>71</v>
      </c>
      <c r="E42" s="25">
        <v>0</v>
      </c>
      <c r="F42" s="52">
        <v>0</v>
      </c>
      <c r="G42" s="30">
        <v>0</v>
      </c>
    </row>
    <row r="43" spans="1:7" ht="15">
      <c r="A43" s="188" t="s">
        <v>216</v>
      </c>
      <c r="B43" s="188" t="s">
        <v>215</v>
      </c>
      <c r="C43" s="189" t="s">
        <v>57</v>
      </c>
      <c r="D43" s="21" t="s">
        <v>51</v>
      </c>
      <c r="E43" s="30">
        <f>SUM(E44,E49:E50)</f>
        <v>0</v>
      </c>
      <c r="F43" s="30">
        <f>SUM(F44,F49:F50)</f>
        <v>0</v>
      </c>
      <c r="G43" s="30">
        <f>SUM(G44,G49:G50)</f>
        <v>0</v>
      </c>
    </row>
    <row r="44" spans="1:7" ht="15">
      <c r="A44" s="188"/>
      <c r="B44" s="188"/>
      <c r="C44" s="189"/>
      <c r="D44" s="23" t="s">
        <v>63</v>
      </c>
      <c r="E44" s="31">
        <f>SUM(E46:E48)</f>
        <v>0</v>
      </c>
      <c r="F44" s="31">
        <f>SUM(F46:F48)</f>
        <v>0</v>
      </c>
      <c r="G44" s="31">
        <f>SUM(G46:G48)</f>
        <v>0</v>
      </c>
    </row>
    <row r="45" spans="1:7" ht="15">
      <c r="A45" s="188"/>
      <c r="B45" s="188"/>
      <c r="C45" s="189"/>
      <c r="D45" s="27" t="s">
        <v>64</v>
      </c>
      <c r="E45" s="24"/>
      <c r="F45" s="24"/>
      <c r="G45" s="24"/>
    </row>
    <row r="46" spans="1:7" ht="15">
      <c r="A46" s="188"/>
      <c r="B46" s="188"/>
      <c r="C46" s="189"/>
      <c r="D46" s="27" t="s">
        <v>65</v>
      </c>
      <c r="E46" s="24">
        <v>0</v>
      </c>
      <c r="F46" s="24">
        <v>0</v>
      </c>
      <c r="G46" s="24">
        <v>0</v>
      </c>
    </row>
    <row r="47" spans="1:7" ht="15">
      <c r="A47" s="188"/>
      <c r="B47" s="188"/>
      <c r="C47" s="189"/>
      <c r="D47" s="27" t="s">
        <v>68</v>
      </c>
      <c r="E47" s="24">
        <v>0</v>
      </c>
      <c r="F47" s="24">
        <v>0</v>
      </c>
      <c r="G47" s="24">
        <v>0</v>
      </c>
    </row>
    <row r="48" spans="1:7" ht="15">
      <c r="A48" s="188"/>
      <c r="B48" s="188"/>
      <c r="C48" s="189"/>
      <c r="D48" s="27" t="s">
        <v>69</v>
      </c>
      <c r="E48" s="24">
        <v>0</v>
      </c>
      <c r="F48" s="24">
        <v>0</v>
      </c>
      <c r="G48" s="24">
        <v>0</v>
      </c>
    </row>
    <row r="49" spans="1:7" ht="22.5">
      <c r="A49" s="188"/>
      <c r="B49" s="188"/>
      <c r="C49" s="189"/>
      <c r="D49" s="29" t="s">
        <v>70</v>
      </c>
      <c r="E49" s="24">
        <v>0</v>
      </c>
      <c r="F49" s="24">
        <v>0</v>
      </c>
      <c r="G49" s="24">
        <v>0</v>
      </c>
    </row>
    <row r="50" spans="1:7" ht="15">
      <c r="A50" s="188"/>
      <c r="B50" s="188"/>
      <c r="C50" s="189"/>
      <c r="D50" s="29" t="s">
        <v>72</v>
      </c>
      <c r="E50" s="25">
        <v>0</v>
      </c>
      <c r="F50" s="25">
        <v>0</v>
      </c>
      <c r="G50" s="25">
        <v>0</v>
      </c>
    </row>
    <row r="51" spans="1:7" ht="15">
      <c r="A51" s="188" t="s">
        <v>216</v>
      </c>
      <c r="B51" s="188" t="s">
        <v>130</v>
      </c>
      <c r="C51" s="189" t="s">
        <v>131</v>
      </c>
      <c r="D51" s="21" t="s">
        <v>51</v>
      </c>
      <c r="E51" s="30">
        <f>SUM(E52,E57:E58)</f>
        <v>0</v>
      </c>
      <c r="F51" s="30">
        <f>SUM(F52,F57:F58)</f>
        <v>0</v>
      </c>
      <c r="G51" s="30">
        <f>SUM(G52,G57:G58)</f>
        <v>0</v>
      </c>
    </row>
    <row r="52" spans="1:7" ht="15">
      <c r="A52" s="188"/>
      <c r="B52" s="188"/>
      <c r="C52" s="189"/>
      <c r="D52" s="23" t="s">
        <v>63</v>
      </c>
      <c r="E52" s="31">
        <f>SUM(E54:E56)</f>
        <v>0</v>
      </c>
      <c r="F52" s="31">
        <f>SUM(F54:F56)</f>
        <v>0</v>
      </c>
      <c r="G52" s="31">
        <f>SUM(G54:G56)</f>
        <v>0</v>
      </c>
    </row>
    <row r="53" spans="1:7" ht="15">
      <c r="A53" s="188"/>
      <c r="B53" s="188"/>
      <c r="C53" s="189"/>
      <c r="D53" s="27" t="s">
        <v>64</v>
      </c>
      <c r="E53" s="24"/>
      <c r="F53" s="24"/>
      <c r="G53" s="24"/>
    </row>
    <row r="54" spans="1:7" ht="15">
      <c r="A54" s="188"/>
      <c r="B54" s="188"/>
      <c r="C54" s="189"/>
      <c r="D54" s="27" t="s">
        <v>65</v>
      </c>
      <c r="E54" s="24">
        <v>0</v>
      </c>
      <c r="F54" s="24">
        <v>0</v>
      </c>
      <c r="G54" s="24">
        <v>0</v>
      </c>
    </row>
    <row r="55" spans="1:7" ht="15">
      <c r="A55" s="188"/>
      <c r="B55" s="188"/>
      <c r="C55" s="189"/>
      <c r="D55" s="27" t="s">
        <v>68</v>
      </c>
      <c r="E55" s="24">
        <v>0</v>
      </c>
      <c r="F55" s="24">
        <v>0</v>
      </c>
      <c r="G55" s="24">
        <v>0</v>
      </c>
    </row>
    <row r="56" spans="1:7" ht="15">
      <c r="A56" s="188"/>
      <c r="B56" s="188"/>
      <c r="C56" s="189"/>
      <c r="D56" s="27" t="s">
        <v>69</v>
      </c>
      <c r="E56" s="24">
        <v>0</v>
      </c>
      <c r="F56" s="24">
        <v>0</v>
      </c>
      <c r="G56" s="24">
        <v>0</v>
      </c>
    </row>
    <row r="57" spans="1:7" ht="22.5">
      <c r="A57" s="188"/>
      <c r="B57" s="188"/>
      <c r="C57" s="189"/>
      <c r="D57" s="29" t="s">
        <v>70</v>
      </c>
      <c r="E57" s="24">
        <v>0</v>
      </c>
      <c r="F57" s="24">
        <v>0</v>
      </c>
      <c r="G57" s="24">
        <v>0</v>
      </c>
    </row>
    <row r="58" spans="1:7" ht="15">
      <c r="A58" s="188"/>
      <c r="B58" s="188"/>
      <c r="C58" s="189"/>
      <c r="D58" s="29" t="s">
        <v>72</v>
      </c>
      <c r="E58" s="25">
        <v>0</v>
      </c>
      <c r="F58" s="25">
        <v>0</v>
      </c>
      <c r="G58" s="25">
        <v>0</v>
      </c>
    </row>
  </sheetData>
  <sheetProtection/>
  <mergeCells count="26">
    <mergeCell ref="A51:A58"/>
    <mergeCell ref="B51:B58"/>
    <mergeCell ref="C51:C58"/>
    <mergeCell ref="G4:G6"/>
    <mergeCell ref="B35:B42"/>
    <mergeCell ref="C35:C42"/>
    <mergeCell ref="A7:A16"/>
    <mergeCell ref="B7:B16"/>
    <mergeCell ref="C7:C16"/>
    <mergeCell ref="A43:A50"/>
    <mergeCell ref="A2:G2"/>
    <mergeCell ref="A4:B5"/>
    <mergeCell ref="C4:C6"/>
    <mergeCell ref="D4:D6"/>
    <mergeCell ref="E5:E6"/>
    <mergeCell ref="E4:F4"/>
    <mergeCell ref="F5:F6"/>
    <mergeCell ref="B43:B50"/>
    <mergeCell ref="C43:C50"/>
    <mergeCell ref="A17:A24"/>
    <mergeCell ref="B17:B24"/>
    <mergeCell ref="C17:C24"/>
    <mergeCell ref="A25:A34"/>
    <mergeCell ref="B25:B34"/>
    <mergeCell ref="C25:C34"/>
    <mergeCell ref="A35:A42"/>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2"/>
  </sheetPr>
  <dimension ref="A1:K202"/>
  <sheetViews>
    <sheetView zoomScale="95" zoomScaleNormal="95" zoomScalePageLayoutView="0" workbookViewId="0" topLeftCell="A1">
      <pane ySplit="5" topLeftCell="A9" activePane="bottomLeft" state="frozen"/>
      <selection pane="topLeft" activeCell="A1" sqref="A1"/>
      <selection pane="bottomLeft" activeCell="J10" sqref="J10"/>
    </sheetView>
  </sheetViews>
  <sheetFormatPr defaultColWidth="8.8515625" defaultRowHeight="15"/>
  <cols>
    <col min="1" max="4" width="3.00390625" style="83" customWidth="1"/>
    <col min="5" max="5" width="27.140625" style="83" customWidth="1"/>
    <col min="6" max="6" width="11.00390625" style="83" customWidth="1"/>
    <col min="7" max="7" width="8.8515625" style="83" customWidth="1"/>
    <col min="8" max="8" width="9.421875" style="83" customWidth="1"/>
    <col min="9" max="9" width="26.00390625" style="83" customWidth="1"/>
    <col min="10" max="10" width="40.57421875" style="84" customWidth="1"/>
    <col min="11" max="11" width="8.8515625" style="84" customWidth="1"/>
    <col min="12" max="12" width="32.57421875" style="83" customWidth="1"/>
    <col min="13" max="16384" width="8.8515625" style="83" customWidth="1"/>
  </cols>
  <sheetData>
    <row r="1" spans="1:11" ht="3" customHeight="1">
      <c r="A1" s="43"/>
      <c r="B1" s="43"/>
      <c r="C1" s="43"/>
      <c r="D1" s="43"/>
      <c r="E1" s="43"/>
      <c r="F1" s="43"/>
      <c r="G1" s="43"/>
      <c r="H1" s="43"/>
      <c r="I1" s="47"/>
      <c r="J1" s="48"/>
      <c r="K1" s="48"/>
    </row>
    <row r="2" spans="1:10" ht="12.75">
      <c r="A2" s="216" t="s">
        <v>106</v>
      </c>
      <c r="B2" s="217"/>
      <c r="C2" s="217"/>
      <c r="D2" s="217"/>
      <c r="E2" s="217"/>
      <c r="F2" s="217"/>
      <c r="G2" s="217"/>
      <c r="H2" s="217"/>
      <c r="I2" s="217"/>
      <c r="J2" s="217"/>
    </row>
    <row r="3" spans="1:10" ht="4.5" customHeight="1">
      <c r="A3" s="43"/>
      <c r="B3" s="43"/>
      <c r="C3" s="43"/>
      <c r="D3" s="44"/>
      <c r="E3" s="44"/>
      <c r="F3" s="44"/>
      <c r="G3" s="44"/>
      <c r="H3" s="44"/>
      <c r="I3" s="44"/>
      <c r="J3" s="49"/>
    </row>
    <row r="4" spans="1:11" ht="11.25">
      <c r="A4" s="218" t="s">
        <v>205</v>
      </c>
      <c r="B4" s="218"/>
      <c r="C4" s="218"/>
      <c r="D4" s="218"/>
      <c r="E4" s="213" t="s">
        <v>213</v>
      </c>
      <c r="F4" s="213" t="s">
        <v>272</v>
      </c>
      <c r="G4" s="213" t="s">
        <v>102</v>
      </c>
      <c r="H4" s="213" t="s">
        <v>103</v>
      </c>
      <c r="I4" s="213" t="s">
        <v>202</v>
      </c>
      <c r="J4" s="213" t="s">
        <v>86</v>
      </c>
      <c r="K4" s="214" t="s">
        <v>87</v>
      </c>
    </row>
    <row r="5" spans="1:11" ht="35.25" customHeight="1">
      <c r="A5" s="42" t="s">
        <v>212</v>
      </c>
      <c r="B5" s="42" t="s">
        <v>206</v>
      </c>
      <c r="C5" s="42" t="s">
        <v>207</v>
      </c>
      <c r="D5" s="42" t="s">
        <v>208</v>
      </c>
      <c r="E5" s="213"/>
      <c r="F5" s="213"/>
      <c r="G5" s="213"/>
      <c r="H5" s="213"/>
      <c r="I5" s="213"/>
      <c r="J5" s="213"/>
      <c r="K5" s="215"/>
    </row>
    <row r="6" spans="1:11" s="79" customFormat="1" ht="12">
      <c r="A6" s="56">
        <v>5</v>
      </c>
      <c r="B6" s="56">
        <v>1</v>
      </c>
      <c r="C6" s="56"/>
      <c r="D6" s="56"/>
      <c r="E6" s="207" t="s">
        <v>362</v>
      </c>
      <c r="F6" s="208"/>
      <c r="G6" s="208"/>
      <c r="H6" s="208"/>
      <c r="I6" s="208"/>
      <c r="J6" s="208"/>
      <c r="K6" s="209"/>
    </row>
    <row r="7" spans="1:11" s="73" customFormat="1" ht="48">
      <c r="A7" s="57" t="s">
        <v>216</v>
      </c>
      <c r="B7" s="57" t="s">
        <v>204</v>
      </c>
      <c r="C7" s="57" t="s">
        <v>288</v>
      </c>
      <c r="D7" s="58"/>
      <c r="E7" s="112" t="s">
        <v>287</v>
      </c>
      <c r="F7" s="112"/>
      <c r="G7" s="112"/>
      <c r="H7" s="112"/>
      <c r="I7" s="112"/>
      <c r="J7" s="156"/>
      <c r="K7" s="112"/>
    </row>
    <row r="8" spans="1:11" s="78" customFormat="1" ht="279.75" customHeight="1">
      <c r="A8" s="60" t="s">
        <v>216</v>
      </c>
      <c r="B8" s="60" t="s">
        <v>204</v>
      </c>
      <c r="C8" s="60" t="s">
        <v>288</v>
      </c>
      <c r="D8" s="60" t="s">
        <v>204</v>
      </c>
      <c r="E8" s="61" t="s">
        <v>278</v>
      </c>
      <c r="F8" s="62" t="s">
        <v>277</v>
      </c>
      <c r="G8" s="62" t="s">
        <v>132</v>
      </c>
      <c r="H8" s="62" t="s">
        <v>121</v>
      </c>
      <c r="I8" s="61" t="s">
        <v>77</v>
      </c>
      <c r="J8" s="61" t="s">
        <v>330</v>
      </c>
      <c r="K8" s="68"/>
    </row>
    <row r="9" spans="1:11" s="78" customFormat="1" ht="53.25" customHeight="1">
      <c r="A9" s="60" t="s">
        <v>216</v>
      </c>
      <c r="B9" s="60" t="s">
        <v>204</v>
      </c>
      <c r="C9" s="60" t="s">
        <v>288</v>
      </c>
      <c r="D9" s="60" t="s">
        <v>203</v>
      </c>
      <c r="E9" s="61" t="s">
        <v>284</v>
      </c>
      <c r="F9" s="62" t="s">
        <v>277</v>
      </c>
      <c r="G9" s="62" t="s">
        <v>133</v>
      </c>
      <c r="H9" s="62" t="s">
        <v>133</v>
      </c>
      <c r="I9" s="61" t="s">
        <v>88</v>
      </c>
      <c r="J9" s="114" t="s">
        <v>370</v>
      </c>
      <c r="K9" s="68"/>
    </row>
    <row r="10" spans="1:11" s="78" customFormat="1" ht="209.25" customHeight="1">
      <c r="A10" s="60" t="s">
        <v>216</v>
      </c>
      <c r="B10" s="60" t="s">
        <v>204</v>
      </c>
      <c r="C10" s="60" t="s">
        <v>288</v>
      </c>
      <c r="D10" s="60" t="s">
        <v>214</v>
      </c>
      <c r="E10" s="61" t="s">
        <v>267</v>
      </c>
      <c r="F10" s="62" t="s">
        <v>277</v>
      </c>
      <c r="G10" s="62" t="s">
        <v>105</v>
      </c>
      <c r="H10" s="62" t="s">
        <v>317</v>
      </c>
      <c r="I10" s="61" t="s">
        <v>331</v>
      </c>
      <c r="J10" s="114" t="s">
        <v>252</v>
      </c>
      <c r="K10" s="68"/>
    </row>
    <row r="11" spans="1:11" s="73" customFormat="1" ht="48">
      <c r="A11" s="57" t="s">
        <v>216</v>
      </c>
      <c r="B11" s="57" t="s">
        <v>204</v>
      </c>
      <c r="C11" s="57" t="s">
        <v>209</v>
      </c>
      <c r="D11" s="57"/>
      <c r="E11" s="63" t="s">
        <v>289</v>
      </c>
      <c r="F11" s="59"/>
      <c r="G11" s="59"/>
      <c r="H11" s="59"/>
      <c r="I11" s="63"/>
      <c r="J11" s="157"/>
      <c r="K11" s="72"/>
    </row>
    <row r="12" spans="1:11" s="78" customFormat="1" ht="186" customHeight="1">
      <c r="A12" s="60" t="s">
        <v>216</v>
      </c>
      <c r="B12" s="60" t="s">
        <v>204</v>
      </c>
      <c r="C12" s="60" t="s">
        <v>209</v>
      </c>
      <c r="D12" s="60" t="s">
        <v>204</v>
      </c>
      <c r="E12" s="61" t="s">
        <v>134</v>
      </c>
      <c r="F12" s="62" t="s">
        <v>277</v>
      </c>
      <c r="G12" s="62" t="s">
        <v>104</v>
      </c>
      <c r="H12" s="62" t="s">
        <v>104</v>
      </c>
      <c r="I12" s="61" t="s">
        <v>286</v>
      </c>
      <c r="J12" s="61" t="s">
        <v>320</v>
      </c>
      <c r="K12" s="68"/>
    </row>
    <row r="13" spans="1:11" s="78" customFormat="1" ht="126.75" customHeight="1">
      <c r="A13" s="60" t="s">
        <v>216</v>
      </c>
      <c r="B13" s="60" t="s">
        <v>204</v>
      </c>
      <c r="C13" s="60" t="s">
        <v>209</v>
      </c>
      <c r="D13" s="60" t="s">
        <v>203</v>
      </c>
      <c r="E13" s="61" t="s">
        <v>276</v>
      </c>
      <c r="F13" s="62" t="s">
        <v>285</v>
      </c>
      <c r="G13" s="62" t="s">
        <v>121</v>
      </c>
      <c r="H13" s="62" t="s">
        <v>121</v>
      </c>
      <c r="I13" s="61" t="s">
        <v>318</v>
      </c>
      <c r="J13" s="61" t="s">
        <v>146</v>
      </c>
      <c r="K13" s="68"/>
    </row>
    <row r="14" spans="1:11" s="1" customFormat="1" ht="144">
      <c r="A14" s="60" t="s">
        <v>216</v>
      </c>
      <c r="B14" s="60" t="s">
        <v>204</v>
      </c>
      <c r="C14" s="60" t="s">
        <v>209</v>
      </c>
      <c r="D14" s="60" t="s">
        <v>214</v>
      </c>
      <c r="E14" s="61" t="s">
        <v>135</v>
      </c>
      <c r="F14" s="62" t="s">
        <v>136</v>
      </c>
      <c r="G14" s="62" t="s">
        <v>104</v>
      </c>
      <c r="H14" s="62" t="s">
        <v>104</v>
      </c>
      <c r="I14" s="61" t="s">
        <v>332</v>
      </c>
      <c r="J14" s="61" t="s">
        <v>333</v>
      </c>
      <c r="K14" s="101"/>
    </row>
    <row r="15" spans="1:11" s="73" customFormat="1" ht="12">
      <c r="A15" s="57" t="s">
        <v>216</v>
      </c>
      <c r="B15" s="57" t="s">
        <v>204</v>
      </c>
      <c r="C15" s="57" t="s">
        <v>210</v>
      </c>
      <c r="D15" s="57"/>
      <c r="E15" s="63" t="s">
        <v>290</v>
      </c>
      <c r="F15" s="59"/>
      <c r="G15" s="59"/>
      <c r="H15" s="59"/>
      <c r="I15" s="63"/>
      <c r="J15" s="157"/>
      <c r="K15" s="72"/>
    </row>
    <row r="16" spans="1:11" s="78" customFormat="1" ht="199.5" customHeight="1">
      <c r="A16" s="60" t="s">
        <v>216</v>
      </c>
      <c r="B16" s="60" t="s">
        <v>204</v>
      </c>
      <c r="C16" s="60" t="s">
        <v>210</v>
      </c>
      <c r="D16" s="60" t="s">
        <v>204</v>
      </c>
      <c r="E16" s="61" t="s">
        <v>137</v>
      </c>
      <c r="F16" s="62" t="s">
        <v>277</v>
      </c>
      <c r="G16" s="62" t="s">
        <v>104</v>
      </c>
      <c r="H16" s="62" t="s">
        <v>247</v>
      </c>
      <c r="I16" s="61" t="s">
        <v>254</v>
      </c>
      <c r="J16" s="61" t="s">
        <v>352</v>
      </c>
      <c r="K16" s="68"/>
    </row>
    <row r="17" spans="1:11" s="78" customFormat="1" ht="84">
      <c r="A17" s="60" t="s">
        <v>216</v>
      </c>
      <c r="B17" s="60" t="s">
        <v>204</v>
      </c>
      <c r="C17" s="60" t="s">
        <v>210</v>
      </c>
      <c r="D17" s="60" t="s">
        <v>203</v>
      </c>
      <c r="E17" s="61" t="s">
        <v>280</v>
      </c>
      <c r="F17" s="62" t="s">
        <v>277</v>
      </c>
      <c r="G17" s="62" t="s">
        <v>104</v>
      </c>
      <c r="H17" s="62" t="s">
        <v>104</v>
      </c>
      <c r="I17" s="61" t="s">
        <v>253</v>
      </c>
      <c r="J17" s="61" t="s">
        <v>255</v>
      </c>
      <c r="K17" s="68"/>
    </row>
    <row r="18" spans="1:11" s="78" customFormat="1" ht="144">
      <c r="A18" s="60" t="s">
        <v>216</v>
      </c>
      <c r="B18" s="60" t="s">
        <v>204</v>
      </c>
      <c r="C18" s="60" t="s">
        <v>210</v>
      </c>
      <c r="D18" s="60" t="s">
        <v>214</v>
      </c>
      <c r="E18" s="61" t="s">
        <v>149</v>
      </c>
      <c r="F18" s="62" t="s">
        <v>277</v>
      </c>
      <c r="G18" s="62" t="s">
        <v>150</v>
      </c>
      <c r="H18" s="62" t="s">
        <v>104</v>
      </c>
      <c r="I18" s="61" t="s">
        <v>321</v>
      </c>
      <c r="J18" s="61" t="s">
        <v>322</v>
      </c>
      <c r="K18" s="68"/>
    </row>
    <row r="19" spans="1:11" s="73" customFormat="1" ht="48">
      <c r="A19" s="57" t="s">
        <v>216</v>
      </c>
      <c r="B19" s="57" t="s">
        <v>204</v>
      </c>
      <c r="C19" s="57" t="s">
        <v>211</v>
      </c>
      <c r="D19" s="57"/>
      <c r="E19" s="63" t="s">
        <v>291</v>
      </c>
      <c r="F19" s="59"/>
      <c r="G19" s="59"/>
      <c r="H19" s="59"/>
      <c r="I19" s="61"/>
      <c r="J19" s="62"/>
      <c r="K19" s="72"/>
    </row>
    <row r="20" spans="1:11" s="78" customFormat="1" ht="135.75" customHeight="1">
      <c r="A20" s="60" t="s">
        <v>216</v>
      </c>
      <c r="B20" s="60" t="s">
        <v>204</v>
      </c>
      <c r="C20" s="60" t="s">
        <v>211</v>
      </c>
      <c r="D20" s="60" t="s">
        <v>204</v>
      </c>
      <c r="E20" s="61" t="s">
        <v>282</v>
      </c>
      <c r="F20" s="62" t="s">
        <v>277</v>
      </c>
      <c r="G20" s="62" t="s">
        <v>104</v>
      </c>
      <c r="H20" s="62" t="s">
        <v>104</v>
      </c>
      <c r="I20" s="61" t="s">
        <v>256</v>
      </c>
      <c r="J20" s="61" t="s">
        <v>319</v>
      </c>
      <c r="K20" s="68"/>
    </row>
    <row r="21" spans="1:11" s="73" customFormat="1" ht="39" customHeight="1">
      <c r="A21" s="57" t="s">
        <v>216</v>
      </c>
      <c r="B21" s="57" t="s">
        <v>204</v>
      </c>
      <c r="C21" s="57" t="s">
        <v>216</v>
      </c>
      <c r="D21" s="57"/>
      <c r="E21" s="63" t="s">
        <v>292</v>
      </c>
      <c r="F21" s="59"/>
      <c r="G21" s="59"/>
      <c r="H21" s="59"/>
      <c r="I21" s="63"/>
      <c r="J21" s="72"/>
      <c r="K21" s="72"/>
    </row>
    <row r="22" spans="1:11" s="78" customFormat="1" ht="264">
      <c r="A22" s="60" t="s">
        <v>216</v>
      </c>
      <c r="B22" s="60" t="s">
        <v>204</v>
      </c>
      <c r="C22" s="60" t="s">
        <v>216</v>
      </c>
      <c r="D22" s="60" t="s">
        <v>204</v>
      </c>
      <c r="E22" s="61" t="s">
        <v>151</v>
      </c>
      <c r="F22" s="62" t="s">
        <v>279</v>
      </c>
      <c r="G22" s="62" t="s">
        <v>104</v>
      </c>
      <c r="H22" s="62" t="s">
        <v>104</v>
      </c>
      <c r="I22" s="61" t="s">
        <v>334</v>
      </c>
      <c r="J22" s="61" t="s">
        <v>335</v>
      </c>
      <c r="K22" s="68"/>
    </row>
    <row r="23" spans="1:11" s="78" customFormat="1" ht="180">
      <c r="A23" s="60" t="s">
        <v>216</v>
      </c>
      <c r="B23" s="60" t="s">
        <v>204</v>
      </c>
      <c r="C23" s="60" t="s">
        <v>216</v>
      </c>
      <c r="D23" s="60" t="s">
        <v>203</v>
      </c>
      <c r="E23" s="61" t="s">
        <v>257</v>
      </c>
      <c r="F23" s="62" t="s">
        <v>277</v>
      </c>
      <c r="G23" s="62" t="s">
        <v>152</v>
      </c>
      <c r="H23" s="64" t="s">
        <v>323</v>
      </c>
      <c r="I23" s="61" t="s">
        <v>324</v>
      </c>
      <c r="J23" s="62" t="s">
        <v>349</v>
      </c>
      <c r="K23" s="68"/>
    </row>
    <row r="24" spans="1:11" s="78" customFormat="1" ht="125.25" customHeight="1">
      <c r="A24" s="60" t="s">
        <v>216</v>
      </c>
      <c r="B24" s="60" t="s">
        <v>204</v>
      </c>
      <c r="C24" s="60" t="s">
        <v>216</v>
      </c>
      <c r="D24" s="60" t="s">
        <v>214</v>
      </c>
      <c r="E24" s="61" t="s">
        <v>283</v>
      </c>
      <c r="F24" s="62" t="s">
        <v>277</v>
      </c>
      <c r="G24" s="62" t="s">
        <v>104</v>
      </c>
      <c r="H24" s="64" t="s">
        <v>41</v>
      </c>
      <c r="I24" s="61" t="s">
        <v>78</v>
      </c>
      <c r="J24" s="62" t="s">
        <v>350</v>
      </c>
      <c r="K24" s="68"/>
    </row>
    <row r="25" spans="1:11" s="78" customFormat="1" ht="186" customHeight="1">
      <c r="A25" s="60" t="s">
        <v>216</v>
      </c>
      <c r="B25" s="60" t="s">
        <v>204</v>
      </c>
      <c r="C25" s="60" t="s">
        <v>216</v>
      </c>
      <c r="D25" s="60" t="s">
        <v>215</v>
      </c>
      <c r="E25" s="61" t="s">
        <v>271</v>
      </c>
      <c r="F25" s="62" t="s">
        <v>277</v>
      </c>
      <c r="G25" s="62" t="s">
        <v>104</v>
      </c>
      <c r="H25" s="62" t="s">
        <v>104</v>
      </c>
      <c r="I25" s="61" t="s">
        <v>348</v>
      </c>
      <c r="J25" s="161" t="s">
        <v>147</v>
      </c>
      <c r="K25" s="68"/>
    </row>
    <row r="26" spans="1:11" s="73" customFormat="1" ht="84">
      <c r="A26" s="57" t="s">
        <v>216</v>
      </c>
      <c r="B26" s="57" t="s">
        <v>204</v>
      </c>
      <c r="C26" s="57" t="s">
        <v>266</v>
      </c>
      <c r="D26" s="57"/>
      <c r="E26" s="63" t="s">
        <v>293</v>
      </c>
      <c r="F26" s="59"/>
      <c r="G26" s="59"/>
      <c r="H26" s="59"/>
      <c r="I26" s="63"/>
      <c r="J26" s="72"/>
      <c r="K26" s="72"/>
    </row>
    <row r="27" spans="1:11" s="78" customFormat="1" ht="114.75" customHeight="1">
      <c r="A27" s="60" t="s">
        <v>216</v>
      </c>
      <c r="B27" s="60" t="s">
        <v>204</v>
      </c>
      <c r="C27" s="60" t="s">
        <v>266</v>
      </c>
      <c r="D27" s="60" t="s">
        <v>204</v>
      </c>
      <c r="E27" s="61" t="s">
        <v>268</v>
      </c>
      <c r="F27" s="62" t="s">
        <v>277</v>
      </c>
      <c r="G27" s="62" t="s">
        <v>105</v>
      </c>
      <c r="H27" s="62" t="s">
        <v>198</v>
      </c>
      <c r="I27" s="61" t="s">
        <v>258</v>
      </c>
      <c r="J27" s="62" t="s">
        <v>351</v>
      </c>
      <c r="K27" s="68"/>
    </row>
    <row r="28" spans="1:11" s="78" customFormat="1" ht="66" customHeight="1">
      <c r="A28" s="60" t="s">
        <v>216</v>
      </c>
      <c r="B28" s="60" t="s">
        <v>204</v>
      </c>
      <c r="C28" s="60" t="s">
        <v>266</v>
      </c>
      <c r="D28" s="60" t="s">
        <v>203</v>
      </c>
      <c r="E28" s="61" t="s">
        <v>153</v>
      </c>
      <c r="F28" s="62" t="s">
        <v>277</v>
      </c>
      <c r="G28" s="62" t="s">
        <v>104</v>
      </c>
      <c r="H28" s="62" t="s">
        <v>104</v>
      </c>
      <c r="I28" s="61" t="s">
        <v>154</v>
      </c>
      <c r="J28" s="161" t="s">
        <v>259</v>
      </c>
      <c r="K28" s="68"/>
    </row>
    <row r="29" spans="1:11" s="78" customFormat="1" ht="219" customHeight="1">
      <c r="A29" s="60" t="s">
        <v>216</v>
      </c>
      <c r="B29" s="60" t="s">
        <v>204</v>
      </c>
      <c r="C29" s="60" t="s">
        <v>266</v>
      </c>
      <c r="D29" s="60" t="s">
        <v>214</v>
      </c>
      <c r="E29" s="61" t="s">
        <v>281</v>
      </c>
      <c r="F29" s="62" t="s">
        <v>277</v>
      </c>
      <c r="G29" s="62" t="s">
        <v>104</v>
      </c>
      <c r="H29" s="62" t="s">
        <v>104</v>
      </c>
      <c r="I29" s="61" t="s">
        <v>79</v>
      </c>
      <c r="J29" s="62" t="s">
        <v>260</v>
      </c>
      <c r="K29" s="68"/>
    </row>
    <row r="30" spans="1:11" s="79" customFormat="1" ht="16.5" customHeight="1">
      <c r="A30" s="65" t="s">
        <v>216</v>
      </c>
      <c r="B30" s="65" t="s">
        <v>203</v>
      </c>
      <c r="C30" s="65"/>
      <c r="D30" s="65"/>
      <c r="E30" s="201" t="s">
        <v>363</v>
      </c>
      <c r="F30" s="202"/>
      <c r="G30" s="202"/>
      <c r="H30" s="202"/>
      <c r="I30" s="202"/>
      <c r="J30" s="202"/>
      <c r="K30" s="203"/>
    </row>
    <row r="31" spans="1:11" s="73" customFormat="1" ht="36">
      <c r="A31" s="57" t="s">
        <v>216</v>
      </c>
      <c r="B31" s="57" t="s">
        <v>203</v>
      </c>
      <c r="C31" s="57" t="s">
        <v>364</v>
      </c>
      <c r="D31" s="57"/>
      <c r="E31" s="63" t="s">
        <v>365</v>
      </c>
      <c r="F31" s="80"/>
      <c r="G31" s="80"/>
      <c r="H31" s="80"/>
      <c r="I31" s="80"/>
      <c r="J31" s="72"/>
      <c r="K31" s="72"/>
    </row>
    <row r="32" spans="1:11" s="78" customFormat="1" ht="108">
      <c r="A32" s="60" t="s">
        <v>216</v>
      </c>
      <c r="B32" s="60" t="s">
        <v>203</v>
      </c>
      <c r="C32" s="60" t="s">
        <v>364</v>
      </c>
      <c r="D32" s="60" t="s">
        <v>364</v>
      </c>
      <c r="E32" s="61" t="s">
        <v>54</v>
      </c>
      <c r="F32" s="62" t="s">
        <v>155</v>
      </c>
      <c r="G32" s="62" t="s">
        <v>104</v>
      </c>
      <c r="H32" s="62" t="s">
        <v>104</v>
      </c>
      <c r="I32" s="66" t="s">
        <v>263</v>
      </c>
      <c r="J32" s="106" t="s">
        <v>217</v>
      </c>
      <c r="K32" s="68"/>
    </row>
    <row r="33" spans="1:11" s="78" customFormat="1" ht="84.75" customHeight="1">
      <c r="A33" s="60" t="s">
        <v>216</v>
      </c>
      <c r="B33" s="60" t="s">
        <v>203</v>
      </c>
      <c r="C33" s="60" t="s">
        <v>364</v>
      </c>
      <c r="D33" s="60" t="s">
        <v>209</v>
      </c>
      <c r="E33" s="61" t="s">
        <v>156</v>
      </c>
      <c r="F33" s="62" t="s">
        <v>9</v>
      </c>
      <c r="G33" s="62" t="s">
        <v>157</v>
      </c>
      <c r="H33" s="62"/>
      <c r="I33" s="66" t="s">
        <v>325</v>
      </c>
      <c r="J33" s="61" t="s">
        <v>165</v>
      </c>
      <c r="K33" s="68"/>
    </row>
    <row r="34" spans="1:11" s="78" customFormat="1" ht="84">
      <c r="A34" s="60" t="s">
        <v>216</v>
      </c>
      <c r="B34" s="60" t="s">
        <v>203</v>
      </c>
      <c r="C34" s="60" t="s">
        <v>364</v>
      </c>
      <c r="D34" s="60" t="s">
        <v>210</v>
      </c>
      <c r="E34" s="61" t="s">
        <v>158</v>
      </c>
      <c r="F34" s="62" t="s">
        <v>9</v>
      </c>
      <c r="G34" s="62" t="s">
        <v>157</v>
      </c>
      <c r="H34" s="62" t="s">
        <v>239</v>
      </c>
      <c r="I34" s="66" t="s">
        <v>326</v>
      </c>
      <c r="J34" s="106" t="s">
        <v>233</v>
      </c>
      <c r="K34" s="68"/>
    </row>
    <row r="35" spans="1:11" s="1" customFormat="1" ht="72">
      <c r="A35" s="60" t="s">
        <v>216</v>
      </c>
      <c r="B35" s="60" t="s">
        <v>203</v>
      </c>
      <c r="C35" s="60" t="s">
        <v>364</v>
      </c>
      <c r="D35" s="60" t="s">
        <v>211</v>
      </c>
      <c r="E35" s="61" t="s">
        <v>159</v>
      </c>
      <c r="F35" s="62" t="s">
        <v>367</v>
      </c>
      <c r="G35" s="62" t="s">
        <v>104</v>
      </c>
      <c r="H35" s="62" t="s">
        <v>104</v>
      </c>
      <c r="I35" s="61" t="s">
        <v>261</v>
      </c>
      <c r="J35" s="61" t="s">
        <v>145</v>
      </c>
      <c r="K35" s="101"/>
    </row>
    <row r="36" spans="1:11" s="78" customFormat="1" ht="60">
      <c r="A36" s="60" t="s">
        <v>216</v>
      </c>
      <c r="B36" s="60" t="s">
        <v>203</v>
      </c>
      <c r="C36" s="60" t="s">
        <v>364</v>
      </c>
      <c r="D36" s="60" t="s">
        <v>216</v>
      </c>
      <c r="E36" s="61" t="s">
        <v>368</v>
      </c>
      <c r="F36" s="62" t="s">
        <v>160</v>
      </c>
      <c r="G36" s="62" t="s">
        <v>104</v>
      </c>
      <c r="H36" s="62" t="s">
        <v>104</v>
      </c>
      <c r="I36" s="66" t="s">
        <v>342</v>
      </c>
      <c r="J36" s="162" t="s">
        <v>343</v>
      </c>
      <c r="K36" s="68"/>
    </row>
    <row r="37" spans="1:11" s="78" customFormat="1" ht="84">
      <c r="A37" s="60" t="s">
        <v>216</v>
      </c>
      <c r="B37" s="60" t="s">
        <v>203</v>
      </c>
      <c r="C37" s="60" t="s">
        <v>364</v>
      </c>
      <c r="D37" s="60" t="s">
        <v>266</v>
      </c>
      <c r="E37" s="61" t="s">
        <v>161</v>
      </c>
      <c r="F37" s="62" t="s">
        <v>9</v>
      </c>
      <c r="G37" s="62" t="s">
        <v>157</v>
      </c>
      <c r="H37" s="62" t="s">
        <v>239</v>
      </c>
      <c r="I37" s="66" t="s">
        <v>327</v>
      </c>
      <c r="J37" s="162" t="s">
        <v>340</v>
      </c>
      <c r="K37" s="68"/>
    </row>
    <row r="38" spans="1:11" s="78" customFormat="1" ht="108.75" customHeight="1">
      <c r="A38" s="60" t="s">
        <v>216</v>
      </c>
      <c r="B38" s="60" t="s">
        <v>203</v>
      </c>
      <c r="C38" s="60" t="s">
        <v>364</v>
      </c>
      <c r="D38" s="60" t="s">
        <v>15</v>
      </c>
      <c r="E38" s="61" t="s">
        <v>141</v>
      </c>
      <c r="F38" s="62" t="s">
        <v>9</v>
      </c>
      <c r="G38" s="62" t="s">
        <v>157</v>
      </c>
      <c r="H38" s="62" t="s">
        <v>239</v>
      </c>
      <c r="I38" s="66" t="s">
        <v>262</v>
      </c>
      <c r="J38" s="106" t="s">
        <v>234</v>
      </c>
      <c r="K38" s="68"/>
    </row>
    <row r="39" spans="1:11" s="73" customFormat="1" ht="96">
      <c r="A39" s="57" t="s">
        <v>216</v>
      </c>
      <c r="B39" s="57" t="s">
        <v>203</v>
      </c>
      <c r="C39" s="57" t="s">
        <v>209</v>
      </c>
      <c r="D39" s="57"/>
      <c r="E39" s="63" t="s">
        <v>127</v>
      </c>
      <c r="F39" s="81"/>
      <c r="G39" s="81"/>
      <c r="H39" s="81"/>
      <c r="I39" s="82"/>
      <c r="J39" s="72"/>
      <c r="K39" s="72"/>
    </row>
    <row r="40" spans="1:11" s="78" customFormat="1" ht="60">
      <c r="A40" s="60" t="s">
        <v>216</v>
      </c>
      <c r="B40" s="60" t="s">
        <v>203</v>
      </c>
      <c r="C40" s="60" t="s">
        <v>209</v>
      </c>
      <c r="D40" s="60" t="s">
        <v>364</v>
      </c>
      <c r="E40" s="61" t="s">
        <v>369</v>
      </c>
      <c r="F40" s="62" t="s">
        <v>277</v>
      </c>
      <c r="G40" s="62" t="s">
        <v>162</v>
      </c>
      <c r="H40" s="62" t="s">
        <v>168</v>
      </c>
      <c r="I40" s="61" t="s">
        <v>163</v>
      </c>
      <c r="J40" s="158" t="s">
        <v>169</v>
      </c>
      <c r="K40" s="68"/>
    </row>
    <row r="41" spans="1:11" s="73" customFormat="1" ht="50.25" customHeight="1">
      <c r="A41" s="57" t="s">
        <v>216</v>
      </c>
      <c r="B41" s="57" t="s">
        <v>203</v>
      </c>
      <c r="C41" s="57" t="s">
        <v>210</v>
      </c>
      <c r="D41" s="57"/>
      <c r="E41" s="63" t="s">
        <v>0</v>
      </c>
      <c r="F41" s="81"/>
      <c r="G41" s="81"/>
      <c r="H41" s="81"/>
      <c r="I41" s="82"/>
      <c r="J41" s="72"/>
      <c r="K41" s="72"/>
    </row>
    <row r="42" spans="1:11" s="78" customFormat="1" ht="387.75" customHeight="1">
      <c r="A42" s="60" t="s">
        <v>216</v>
      </c>
      <c r="B42" s="60" t="s">
        <v>203</v>
      </c>
      <c r="C42" s="60" t="s">
        <v>210</v>
      </c>
      <c r="D42" s="60" t="s">
        <v>209</v>
      </c>
      <c r="E42" s="61" t="s">
        <v>1</v>
      </c>
      <c r="F42" s="62" t="s">
        <v>9</v>
      </c>
      <c r="G42" s="62" t="s">
        <v>104</v>
      </c>
      <c r="H42" s="62" t="s">
        <v>104</v>
      </c>
      <c r="I42" s="66" t="s">
        <v>328</v>
      </c>
      <c r="J42" s="61" t="s">
        <v>273</v>
      </c>
      <c r="K42" s="68"/>
    </row>
    <row r="43" spans="1:11" s="73" customFormat="1" ht="48">
      <c r="A43" s="57" t="s">
        <v>216</v>
      </c>
      <c r="B43" s="57" t="s">
        <v>203</v>
      </c>
      <c r="C43" s="57" t="s">
        <v>211</v>
      </c>
      <c r="D43" s="57"/>
      <c r="E43" s="63" t="s">
        <v>3</v>
      </c>
      <c r="F43" s="70"/>
      <c r="G43" s="70"/>
      <c r="H43" s="70"/>
      <c r="I43" s="67"/>
      <c r="J43" s="72"/>
      <c r="K43" s="72"/>
    </row>
    <row r="44" spans="1:11" s="78" customFormat="1" ht="120">
      <c r="A44" s="60" t="s">
        <v>216</v>
      </c>
      <c r="B44" s="60" t="s">
        <v>203</v>
      </c>
      <c r="C44" s="60" t="s">
        <v>211</v>
      </c>
      <c r="D44" s="60" t="s">
        <v>364</v>
      </c>
      <c r="E44" s="61" t="s">
        <v>4</v>
      </c>
      <c r="F44" s="62" t="s">
        <v>164</v>
      </c>
      <c r="G44" s="62" t="s">
        <v>104</v>
      </c>
      <c r="H44" s="62" t="s">
        <v>104</v>
      </c>
      <c r="I44" s="66" t="s">
        <v>329</v>
      </c>
      <c r="J44" s="114" t="s">
        <v>235</v>
      </c>
      <c r="K44" s="68"/>
    </row>
    <row r="45" spans="1:11" s="78" customFormat="1" ht="60.75" customHeight="1">
      <c r="A45" s="60" t="s">
        <v>216</v>
      </c>
      <c r="B45" s="60" t="s">
        <v>203</v>
      </c>
      <c r="C45" s="60" t="s">
        <v>211</v>
      </c>
      <c r="D45" s="60" t="s">
        <v>209</v>
      </c>
      <c r="E45" s="61" t="s">
        <v>5</v>
      </c>
      <c r="F45" s="62" t="s">
        <v>6</v>
      </c>
      <c r="G45" s="62" t="s">
        <v>104</v>
      </c>
      <c r="H45" s="62" t="s">
        <v>104</v>
      </c>
      <c r="I45" s="66" t="s">
        <v>345</v>
      </c>
      <c r="J45" s="61" t="s">
        <v>170</v>
      </c>
      <c r="K45" s="68"/>
    </row>
    <row r="46" spans="1:11" s="78" customFormat="1" ht="388.5" customHeight="1">
      <c r="A46" s="60" t="s">
        <v>216</v>
      </c>
      <c r="B46" s="60" t="s">
        <v>203</v>
      </c>
      <c r="C46" s="60" t="s">
        <v>211</v>
      </c>
      <c r="D46" s="60" t="s">
        <v>210</v>
      </c>
      <c r="E46" s="61" t="s">
        <v>7</v>
      </c>
      <c r="F46" s="62" t="s">
        <v>164</v>
      </c>
      <c r="G46" s="62" t="s">
        <v>104</v>
      </c>
      <c r="H46" s="62" t="s">
        <v>104</v>
      </c>
      <c r="I46" s="66" t="s">
        <v>337</v>
      </c>
      <c r="J46" s="75" t="s">
        <v>336</v>
      </c>
      <c r="K46" s="68"/>
    </row>
    <row r="47" spans="1:11" s="73" customFormat="1" ht="84">
      <c r="A47" s="57" t="s">
        <v>216</v>
      </c>
      <c r="B47" s="57" t="s">
        <v>203</v>
      </c>
      <c r="C47" s="57" t="s">
        <v>216</v>
      </c>
      <c r="D47" s="57" t="s">
        <v>364</v>
      </c>
      <c r="E47" s="63" t="s">
        <v>129</v>
      </c>
      <c r="F47" s="59" t="s">
        <v>2</v>
      </c>
      <c r="G47" s="62" t="s">
        <v>176</v>
      </c>
      <c r="H47" s="62"/>
      <c r="I47" s="66" t="s">
        <v>338</v>
      </c>
      <c r="J47" s="61" t="s">
        <v>165</v>
      </c>
      <c r="K47" s="72"/>
    </row>
    <row r="48" spans="1:11" s="79" customFormat="1" ht="12">
      <c r="A48" s="65" t="s">
        <v>216</v>
      </c>
      <c r="B48" s="65" t="s">
        <v>214</v>
      </c>
      <c r="C48" s="65"/>
      <c r="D48" s="65"/>
      <c r="E48" s="201" t="s">
        <v>356</v>
      </c>
      <c r="F48" s="202"/>
      <c r="G48" s="202"/>
      <c r="H48" s="202"/>
      <c r="I48" s="202"/>
      <c r="J48" s="202"/>
      <c r="K48" s="203"/>
    </row>
    <row r="49" spans="1:11" s="78" customFormat="1" ht="108.75" customHeight="1">
      <c r="A49" s="60" t="s">
        <v>216</v>
      </c>
      <c r="B49" s="60" t="s">
        <v>214</v>
      </c>
      <c r="C49" s="60" t="s">
        <v>364</v>
      </c>
      <c r="D49" s="60"/>
      <c r="E49" s="61" t="s">
        <v>8</v>
      </c>
      <c r="F49" s="62" t="s">
        <v>9</v>
      </c>
      <c r="G49" s="62" t="s">
        <v>177</v>
      </c>
      <c r="H49" s="62" t="s">
        <v>104</v>
      </c>
      <c r="I49" s="61" t="s">
        <v>341</v>
      </c>
      <c r="J49" s="113" t="s">
        <v>274</v>
      </c>
      <c r="K49" s="68"/>
    </row>
    <row r="50" spans="1:11" s="78" customFormat="1" ht="36">
      <c r="A50" s="60" t="s">
        <v>216</v>
      </c>
      <c r="B50" s="60" t="s">
        <v>214</v>
      </c>
      <c r="C50" s="60" t="s">
        <v>209</v>
      </c>
      <c r="D50" s="60"/>
      <c r="E50" s="61" t="s">
        <v>10</v>
      </c>
      <c r="F50" s="62" t="s">
        <v>9</v>
      </c>
      <c r="G50" s="62" t="s">
        <v>104</v>
      </c>
      <c r="H50" s="62" t="s">
        <v>104</v>
      </c>
      <c r="I50" s="61" t="s">
        <v>344</v>
      </c>
      <c r="J50" s="98" t="s">
        <v>166</v>
      </c>
      <c r="K50" s="68"/>
    </row>
    <row r="51" spans="1:11" s="78" customFormat="1" ht="37.5" customHeight="1">
      <c r="A51" s="60" t="s">
        <v>216</v>
      </c>
      <c r="B51" s="60" t="s">
        <v>214</v>
      </c>
      <c r="C51" s="60" t="s">
        <v>210</v>
      </c>
      <c r="D51" s="68"/>
      <c r="E51" s="61" t="s">
        <v>11</v>
      </c>
      <c r="F51" s="62" t="s">
        <v>9</v>
      </c>
      <c r="G51" s="62" t="s">
        <v>104</v>
      </c>
      <c r="H51" s="62" t="s">
        <v>104</v>
      </c>
      <c r="I51" s="61" t="s">
        <v>344</v>
      </c>
      <c r="J51" s="114" t="s">
        <v>139</v>
      </c>
      <c r="K51" s="68"/>
    </row>
    <row r="52" spans="1:11" s="78" customFormat="1" ht="88.5" customHeight="1">
      <c r="A52" s="60" t="s">
        <v>216</v>
      </c>
      <c r="B52" s="60" t="s">
        <v>214</v>
      </c>
      <c r="C52" s="60" t="s">
        <v>211</v>
      </c>
      <c r="D52" s="68"/>
      <c r="E52" s="61" t="s">
        <v>12</v>
      </c>
      <c r="F52" s="62" t="s">
        <v>9</v>
      </c>
      <c r="G52" s="62" t="s">
        <v>104</v>
      </c>
      <c r="H52" s="62" t="s">
        <v>104</v>
      </c>
      <c r="I52" s="210" t="s">
        <v>264</v>
      </c>
      <c r="J52" s="204" t="s">
        <v>339</v>
      </c>
      <c r="K52" s="68"/>
    </row>
    <row r="53" spans="1:11" s="78" customFormat="1" ht="81.75" customHeight="1">
      <c r="A53" s="60" t="s">
        <v>216</v>
      </c>
      <c r="B53" s="60" t="s">
        <v>214</v>
      </c>
      <c r="C53" s="60" t="s">
        <v>216</v>
      </c>
      <c r="D53" s="68"/>
      <c r="E53" s="61" t="s">
        <v>13</v>
      </c>
      <c r="F53" s="62" t="s">
        <v>9</v>
      </c>
      <c r="G53" s="62" t="s">
        <v>104</v>
      </c>
      <c r="H53" s="62" t="s">
        <v>104</v>
      </c>
      <c r="I53" s="211"/>
      <c r="J53" s="205"/>
      <c r="K53" s="68"/>
    </row>
    <row r="54" spans="1:11" s="78" customFormat="1" ht="105.75" customHeight="1">
      <c r="A54" s="60" t="s">
        <v>216</v>
      </c>
      <c r="B54" s="60" t="s">
        <v>214</v>
      </c>
      <c r="C54" s="60" t="s">
        <v>266</v>
      </c>
      <c r="D54" s="68"/>
      <c r="E54" s="61" t="s">
        <v>14</v>
      </c>
      <c r="F54" s="62" t="s">
        <v>9</v>
      </c>
      <c r="G54" s="62" t="s">
        <v>118</v>
      </c>
      <c r="H54" s="62" t="s">
        <v>104</v>
      </c>
      <c r="I54" s="212"/>
      <c r="J54" s="206"/>
      <c r="K54" s="68"/>
    </row>
    <row r="55" spans="1:11" s="78" customFormat="1" ht="84">
      <c r="A55" s="60" t="s">
        <v>216</v>
      </c>
      <c r="B55" s="60" t="s">
        <v>214</v>
      </c>
      <c r="C55" s="60" t="s">
        <v>15</v>
      </c>
      <c r="D55" s="68"/>
      <c r="E55" s="61" t="s">
        <v>16</v>
      </c>
      <c r="F55" s="62" t="s">
        <v>9</v>
      </c>
      <c r="G55" s="62" t="s">
        <v>104</v>
      </c>
      <c r="H55" s="62" t="s">
        <v>104</v>
      </c>
      <c r="I55" s="61" t="s">
        <v>269</v>
      </c>
      <c r="J55" s="106" t="s">
        <v>167</v>
      </c>
      <c r="K55" s="68"/>
    </row>
    <row r="56" spans="1:11" s="78" customFormat="1" ht="99" customHeight="1">
      <c r="A56" s="60" t="s">
        <v>216</v>
      </c>
      <c r="B56" s="60" t="s">
        <v>214</v>
      </c>
      <c r="C56" s="60" t="s">
        <v>17</v>
      </c>
      <c r="D56" s="68"/>
      <c r="E56" s="61" t="s">
        <v>18</v>
      </c>
      <c r="F56" s="62" t="s">
        <v>19</v>
      </c>
      <c r="G56" s="62" t="s">
        <v>178</v>
      </c>
      <c r="H56" s="146" t="s">
        <v>238</v>
      </c>
      <c r="I56" s="61" t="s">
        <v>52</v>
      </c>
      <c r="J56" s="98" t="s">
        <v>236</v>
      </c>
      <c r="K56" s="68"/>
    </row>
    <row r="57" spans="1:11" s="78" customFormat="1" ht="84">
      <c r="A57" s="60" t="s">
        <v>216</v>
      </c>
      <c r="B57" s="60" t="s">
        <v>214</v>
      </c>
      <c r="C57" s="60" t="s">
        <v>20</v>
      </c>
      <c r="D57" s="68"/>
      <c r="E57" s="61" t="s">
        <v>21</v>
      </c>
      <c r="F57" s="62" t="s">
        <v>9</v>
      </c>
      <c r="G57" s="62" t="s">
        <v>104</v>
      </c>
      <c r="H57" s="62" t="s">
        <v>104</v>
      </c>
      <c r="I57" s="61" t="s">
        <v>22</v>
      </c>
      <c r="J57" s="77" t="s">
        <v>307</v>
      </c>
      <c r="K57" s="68"/>
    </row>
    <row r="58" spans="1:11" s="78" customFormat="1" ht="60">
      <c r="A58" s="60" t="s">
        <v>216</v>
      </c>
      <c r="B58" s="60" t="s">
        <v>214</v>
      </c>
      <c r="C58" s="60" t="s">
        <v>23</v>
      </c>
      <c r="D58" s="68"/>
      <c r="E58" s="61" t="s">
        <v>24</v>
      </c>
      <c r="F58" s="62" t="s">
        <v>9</v>
      </c>
      <c r="G58" s="62" t="s">
        <v>117</v>
      </c>
      <c r="H58" s="62" t="s">
        <v>117</v>
      </c>
      <c r="I58" s="61" t="s">
        <v>346</v>
      </c>
      <c r="J58" s="106" t="s">
        <v>237</v>
      </c>
      <c r="K58" s="68"/>
    </row>
    <row r="59" spans="1:11" s="79" customFormat="1" ht="12">
      <c r="A59" s="65" t="s">
        <v>216</v>
      </c>
      <c r="B59" s="65" t="s">
        <v>215</v>
      </c>
      <c r="C59" s="65"/>
      <c r="D59" s="65"/>
      <c r="E59" s="201" t="s">
        <v>360</v>
      </c>
      <c r="F59" s="202"/>
      <c r="G59" s="202"/>
      <c r="H59" s="202"/>
      <c r="I59" s="202"/>
      <c r="J59" s="202"/>
      <c r="K59" s="203"/>
    </row>
    <row r="60" spans="1:11" s="78" customFormat="1" ht="123.75" customHeight="1">
      <c r="A60" s="60" t="s">
        <v>216</v>
      </c>
      <c r="B60" s="60" t="s">
        <v>215</v>
      </c>
      <c r="C60" s="60" t="s">
        <v>364</v>
      </c>
      <c r="D60" s="60"/>
      <c r="E60" s="61" t="s">
        <v>25</v>
      </c>
      <c r="F60" s="62" t="s">
        <v>26</v>
      </c>
      <c r="G60" s="62" t="s">
        <v>104</v>
      </c>
      <c r="H60" s="62" t="s">
        <v>245</v>
      </c>
      <c r="I60" s="61" t="s">
        <v>27</v>
      </c>
      <c r="J60" s="107" t="s">
        <v>347</v>
      </c>
      <c r="K60" s="68"/>
    </row>
    <row r="61" spans="1:11" s="78" customFormat="1" ht="85.5" customHeight="1">
      <c r="A61" s="60" t="s">
        <v>216</v>
      </c>
      <c r="B61" s="60" t="s">
        <v>215</v>
      </c>
      <c r="C61" s="60" t="s">
        <v>209</v>
      </c>
      <c r="D61" s="60"/>
      <c r="E61" s="100" t="s">
        <v>28</v>
      </c>
      <c r="F61" s="62" t="s">
        <v>29</v>
      </c>
      <c r="G61" s="62" t="s">
        <v>104</v>
      </c>
      <c r="H61" s="62" t="s">
        <v>104</v>
      </c>
      <c r="I61" s="61" t="s">
        <v>30</v>
      </c>
      <c r="J61" s="77" t="s">
        <v>270</v>
      </c>
      <c r="K61" s="68"/>
    </row>
    <row r="62" spans="1:11" s="78" customFormat="1" ht="63" customHeight="1">
      <c r="A62" s="60" t="s">
        <v>216</v>
      </c>
      <c r="B62" s="60" t="s">
        <v>215</v>
      </c>
      <c r="C62" s="60" t="s">
        <v>210</v>
      </c>
      <c r="D62" s="68"/>
      <c r="E62" s="61" t="s">
        <v>31</v>
      </c>
      <c r="F62" s="62" t="s">
        <v>29</v>
      </c>
      <c r="G62" s="62" t="s">
        <v>104</v>
      </c>
      <c r="H62" s="62" t="s">
        <v>104</v>
      </c>
      <c r="I62" s="61" t="s">
        <v>32</v>
      </c>
      <c r="J62" s="106" t="s">
        <v>246</v>
      </c>
      <c r="K62" s="68"/>
    </row>
    <row r="63" spans="1:11" s="78" customFormat="1" ht="113.25" customHeight="1">
      <c r="A63" s="60" t="s">
        <v>216</v>
      </c>
      <c r="B63" s="60" t="s">
        <v>215</v>
      </c>
      <c r="C63" s="60" t="s">
        <v>211</v>
      </c>
      <c r="D63" s="68"/>
      <c r="E63" s="61" t="s">
        <v>33</v>
      </c>
      <c r="F63" s="62" t="s">
        <v>9</v>
      </c>
      <c r="G63" s="62" t="s">
        <v>179</v>
      </c>
      <c r="H63" s="62" t="s">
        <v>179</v>
      </c>
      <c r="I63" s="61" t="s">
        <v>34</v>
      </c>
      <c r="J63" s="77" t="s">
        <v>140</v>
      </c>
      <c r="K63" s="68"/>
    </row>
    <row r="64" spans="1:11" s="79" customFormat="1" ht="20.25" customHeight="1">
      <c r="A64" s="65" t="s">
        <v>216</v>
      </c>
      <c r="B64" s="65">
        <v>5</v>
      </c>
      <c r="C64" s="65"/>
      <c r="D64" s="65"/>
      <c r="E64" s="201" t="s">
        <v>180</v>
      </c>
      <c r="F64" s="202"/>
      <c r="G64" s="202"/>
      <c r="H64" s="202"/>
      <c r="I64" s="202"/>
      <c r="J64" s="202"/>
      <c r="K64" s="203"/>
    </row>
    <row r="65" spans="1:11" s="73" customFormat="1" ht="24">
      <c r="A65" s="69" t="s">
        <v>216</v>
      </c>
      <c r="B65" s="69">
        <v>5</v>
      </c>
      <c r="C65" s="69" t="s">
        <v>364</v>
      </c>
      <c r="D65" s="69"/>
      <c r="E65" s="70" t="s">
        <v>181</v>
      </c>
      <c r="F65" s="71"/>
      <c r="G65" s="71"/>
      <c r="H65" s="71"/>
      <c r="I65" s="71"/>
      <c r="J65" s="72"/>
      <c r="K65" s="72"/>
    </row>
    <row r="66" spans="1:11" s="78" customFormat="1" ht="96">
      <c r="A66" s="74" t="s">
        <v>216</v>
      </c>
      <c r="B66" s="74">
        <v>5</v>
      </c>
      <c r="C66" s="74" t="s">
        <v>364</v>
      </c>
      <c r="D66" s="74" t="s">
        <v>203</v>
      </c>
      <c r="E66" s="75" t="s">
        <v>182</v>
      </c>
      <c r="F66" s="62" t="s">
        <v>9</v>
      </c>
      <c r="G66" s="76" t="s">
        <v>183</v>
      </c>
      <c r="H66" s="76" t="s">
        <v>247</v>
      </c>
      <c r="I66" s="77" t="s">
        <v>184</v>
      </c>
      <c r="J66" s="77" t="s">
        <v>142</v>
      </c>
      <c r="K66" s="68"/>
    </row>
    <row r="67" spans="1:11" s="78" customFormat="1" ht="72">
      <c r="A67" s="74" t="s">
        <v>216</v>
      </c>
      <c r="B67" s="74">
        <v>5</v>
      </c>
      <c r="C67" s="74" t="s">
        <v>364</v>
      </c>
      <c r="D67" s="74" t="s">
        <v>215</v>
      </c>
      <c r="E67" s="75" t="s">
        <v>185</v>
      </c>
      <c r="F67" s="62" t="s">
        <v>9</v>
      </c>
      <c r="G67" s="76" t="s">
        <v>186</v>
      </c>
      <c r="H67" s="76" t="s">
        <v>186</v>
      </c>
      <c r="I67" s="77" t="s">
        <v>187</v>
      </c>
      <c r="J67" s="75" t="s">
        <v>308</v>
      </c>
      <c r="K67" s="68"/>
    </row>
    <row r="68" spans="1:11" s="78" customFormat="1" ht="72">
      <c r="A68" s="74" t="s">
        <v>216</v>
      </c>
      <c r="B68" s="74">
        <v>5</v>
      </c>
      <c r="C68" s="74" t="s">
        <v>364</v>
      </c>
      <c r="D68" s="74" t="s">
        <v>130</v>
      </c>
      <c r="E68" s="75" t="s">
        <v>188</v>
      </c>
      <c r="F68" s="62" t="s">
        <v>9</v>
      </c>
      <c r="G68" s="76" t="s">
        <v>105</v>
      </c>
      <c r="H68" s="76" t="s">
        <v>105</v>
      </c>
      <c r="I68" s="77" t="s">
        <v>189</v>
      </c>
      <c r="J68" s="75" t="s">
        <v>309</v>
      </c>
      <c r="K68" s="68"/>
    </row>
    <row r="69" spans="1:11" s="73" customFormat="1" ht="24">
      <c r="A69" s="69" t="s">
        <v>216</v>
      </c>
      <c r="B69" s="69">
        <v>5</v>
      </c>
      <c r="C69" s="69" t="s">
        <v>209</v>
      </c>
      <c r="D69" s="69"/>
      <c r="E69" s="70" t="s">
        <v>190</v>
      </c>
      <c r="F69" s="71"/>
      <c r="G69" s="71"/>
      <c r="H69" s="71"/>
      <c r="I69" s="71"/>
      <c r="J69" s="70"/>
      <c r="K69" s="72"/>
    </row>
    <row r="70" spans="1:11" s="78" customFormat="1" ht="389.25" customHeight="1">
      <c r="A70" s="74" t="s">
        <v>216</v>
      </c>
      <c r="B70" s="74">
        <v>5</v>
      </c>
      <c r="C70" s="74" t="s">
        <v>209</v>
      </c>
      <c r="D70" s="74" t="s">
        <v>204</v>
      </c>
      <c r="E70" s="75" t="s">
        <v>191</v>
      </c>
      <c r="F70" s="62" t="s">
        <v>9</v>
      </c>
      <c r="G70" s="76" t="s">
        <v>119</v>
      </c>
      <c r="H70" s="76" t="s">
        <v>244</v>
      </c>
      <c r="I70" s="77" t="s">
        <v>192</v>
      </c>
      <c r="J70" s="75" t="s">
        <v>310</v>
      </c>
      <c r="K70" s="68"/>
    </row>
    <row r="71" spans="1:11" s="78" customFormat="1" ht="88.5" customHeight="1">
      <c r="A71" s="74" t="s">
        <v>216</v>
      </c>
      <c r="B71" s="74">
        <v>5</v>
      </c>
      <c r="C71" s="74" t="s">
        <v>209</v>
      </c>
      <c r="D71" s="74" t="s">
        <v>214</v>
      </c>
      <c r="E71" s="75" t="s">
        <v>193</v>
      </c>
      <c r="F71" s="62" t="s">
        <v>9</v>
      </c>
      <c r="G71" s="76" t="s">
        <v>104</v>
      </c>
      <c r="H71" s="76" t="s">
        <v>104</v>
      </c>
      <c r="I71" s="77" t="s">
        <v>194</v>
      </c>
      <c r="J71" s="75" t="s">
        <v>243</v>
      </c>
      <c r="K71" s="68"/>
    </row>
    <row r="72" spans="1:11" s="78" customFormat="1" ht="60">
      <c r="A72" s="74" t="s">
        <v>216</v>
      </c>
      <c r="B72" s="74">
        <v>5</v>
      </c>
      <c r="C72" s="74" t="s">
        <v>209</v>
      </c>
      <c r="D72" s="74" t="s">
        <v>215</v>
      </c>
      <c r="E72" s="75" t="s">
        <v>195</v>
      </c>
      <c r="F72" s="62" t="s">
        <v>9</v>
      </c>
      <c r="G72" s="76" t="s">
        <v>196</v>
      </c>
      <c r="H72" s="85" t="s">
        <v>242</v>
      </c>
      <c r="I72" s="77" t="s">
        <v>197</v>
      </c>
      <c r="J72" s="75" t="s">
        <v>240</v>
      </c>
      <c r="K72" s="68"/>
    </row>
    <row r="73" spans="10:11" s="78" customFormat="1" ht="12">
      <c r="J73" s="108"/>
      <c r="K73" s="108"/>
    </row>
    <row r="74" spans="10:11" s="78" customFormat="1" ht="12">
      <c r="J74" s="108"/>
      <c r="K74" s="108"/>
    </row>
    <row r="75" spans="10:11" s="78" customFormat="1" ht="12">
      <c r="J75" s="108"/>
      <c r="K75" s="108"/>
    </row>
    <row r="76" spans="10:11" s="78" customFormat="1" ht="12">
      <c r="J76" s="108"/>
      <c r="K76" s="108"/>
    </row>
    <row r="77" spans="10:11" s="78" customFormat="1" ht="12">
      <c r="J77" s="108"/>
      <c r="K77" s="108"/>
    </row>
    <row r="78" spans="10:11" s="78" customFormat="1" ht="12">
      <c r="J78" s="108"/>
      <c r="K78" s="108"/>
    </row>
    <row r="79" spans="10:11" s="78" customFormat="1" ht="12">
      <c r="J79" s="108"/>
      <c r="K79" s="108"/>
    </row>
    <row r="80" spans="10:11" s="78" customFormat="1" ht="12">
      <c r="J80" s="108"/>
      <c r="K80" s="108"/>
    </row>
    <row r="81" spans="10:11" s="78" customFormat="1" ht="12">
      <c r="J81" s="108"/>
      <c r="K81" s="108"/>
    </row>
    <row r="82" spans="10:11" s="78" customFormat="1" ht="12">
      <c r="J82" s="108"/>
      <c r="K82" s="108"/>
    </row>
    <row r="83" spans="10:11" s="78" customFormat="1" ht="12">
      <c r="J83" s="108"/>
      <c r="K83" s="108"/>
    </row>
    <row r="84" spans="10:11" s="78" customFormat="1" ht="12">
      <c r="J84" s="108"/>
      <c r="K84" s="108"/>
    </row>
    <row r="85" spans="10:11" s="78" customFormat="1" ht="12">
      <c r="J85" s="108"/>
      <c r="K85" s="108"/>
    </row>
    <row r="86" spans="10:11" s="78" customFormat="1" ht="12">
      <c r="J86" s="108"/>
      <c r="K86" s="108"/>
    </row>
    <row r="87" spans="10:11" s="78" customFormat="1" ht="12">
      <c r="J87" s="108"/>
      <c r="K87" s="108"/>
    </row>
    <row r="88" spans="10:11" s="78" customFormat="1" ht="12">
      <c r="J88" s="108"/>
      <c r="K88" s="108"/>
    </row>
    <row r="89" spans="10:11" s="78" customFormat="1" ht="12">
      <c r="J89" s="108"/>
      <c r="K89" s="108"/>
    </row>
    <row r="90" spans="10:11" s="78" customFormat="1" ht="12">
      <c r="J90" s="108"/>
      <c r="K90" s="108"/>
    </row>
    <row r="91" spans="10:11" s="78" customFormat="1" ht="12">
      <c r="J91" s="108"/>
      <c r="K91" s="108"/>
    </row>
    <row r="92" spans="10:11" s="78" customFormat="1" ht="12">
      <c r="J92" s="108"/>
      <c r="K92" s="108"/>
    </row>
    <row r="93" spans="10:11" s="78" customFormat="1" ht="12">
      <c r="J93" s="108"/>
      <c r="K93" s="108"/>
    </row>
    <row r="94" spans="10:11" s="78" customFormat="1" ht="12">
      <c r="J94" s="108"/>
      <c r="K94" s="108"/>
    </row>
    <row r="95" spans="10:11" s="78" customFormat="1" ht="12">
      <c r="J95" s="108"/>
      <c r="K95" s="108"/>
    </row>
    <row r="96" spans="10:11" s="78" customFormat="1" ht="12">
      <c r="J96" s="108"/>
      <c r="K96" s="108"/>
    </row>
    <row r="97" spans="10:11" s="78" customFormat="1" ht="12">
      <c r="J97" s="108"/>
      <c r="K97" s="108"/>
    </row>
    <row r="98" spans="10:11" s="78" customFormat="1" ht="12">
      <c r="J98" s="108"/>
      <c r="K98" s="108"/>
    </row>
    <row r="99" spans="10:11" s="78" customFormat="1" ht="12">
      <c r="J99" s="108"/>
      <c r="K99" s="108"/>
    </row>
    <row r="100" spans="10:11" s="78" customFormat="1" ht="12">
      <c r="J100" s="108"/>
      <c r="K100" s="108"/>
    </row>
    <row r="101" spans="10:11" s="78" customFormat="1" ht="12">
      <c r="J101" s="108"/>
      <c r="K101" s="108"/>
    </row>
    <row r="102" spans="10:11" s="78" customFormat="1" ht="12">
      <c r="J102" s="108"/>
      <c r="K102" s="108"/>
    </row>
    <row r="103" spans="10:11" s="78" customFormat="1" ht="12">
      <c r="J103" s="108"/>
      <c r="K103" s="108"/>
    </row>
    <row r="104" spans="10:11" s="78" customFormat="1" ht="12">
      <c r="J104" s="108"/>
      <c r="K104" s="108"/>
    </row>
    <row r="105" spans="10:11" s="78" customFormat="1" ht="12">
      <c r="J105" s="108"/>
      <c r="K105" s="108"/>
    </row>
    <row r="106" spans="10:11" s="78" customFormat="1" ht="12">
      <c r="J106" s="108"/>
      <c r="K106" s="108"/>
    </row>
    <row r="107" spans="10:11" s="78" customFormat="1" ht="12">
      <c r="J107" s="108"/>
      <c r="K107" s="108"/>
    </row>
    <row r="108" spans="10:11" s="78" customFormat="1" ht="12">
      <c r="J108" s="108"/>
      <c r="K108" s="108"/>
    </row>
    <row r="109" spans="10:11" s="78" customFormat="1" ht="12">
      <c r="J109" s="108"/>
      <c r="K109" s="108"/>
    </row>
    <row r="110" spans="10:11" s="78" customFormat="1" ht="12">
      <c r="J110" s="108"/>
      <c r="K110" s="108"/>
    </row>
    <row r="111" spans="10:11" s="78" customFormat="1" ht="12">
      <c r="J111" s="108"/>
      <c r="K111" s="108"/>
    </row>
    <row r="112" spans="10:11" s="78" customFormat="1" ht="12">
      <c r="J112" s="108"/>
      <c r="K112" s="108"/>
    </row>
    <row r="113" spans="10:11" s="78" customFormat="1" ht="12">
      <c r="J113" s="108"/>
      <c r="K113" s="108"/>
    </row>
    <row r="114" spans="10:11" s="78" customFormat="1" ht="12">
      <c r="J114" s="108"/>
      <c r="K114" s="108"/>
    </row>
    <row r="115" spans="10:11" s="78" customFormat="1" ht="12">
      <c r="J115" s="108"/>
      <c r="K115" s="108"/>
    </row>
    <row r="116" spans="10:11" s="78" customFormat="1" ht="12">
      <c r="J116" s="108"/>
      <c r="K116" s="108"/>
    </row>
    <row r="117" spans="10:11" s="78" customFormat="1" ht="12">
      <c r="J117" s="108"/>
      <c r="K117" s="108"/>
    </row>
    <row r="118" spans="10:11" s="78" customFormat="1" ht="12">
      <c r="J118" s="108"/>
      <c r="K118" s="108"/>
    </row>
    <row r="119" spans="10:11" s="78" customFormat="1" ht="12">
      <c r="J119" s="108"/>
      <c r="K119" s="108"/>
    </row>
    <row r="120" spans="10:11" s="78" customFormat="1" ht="12">
      <c r="J120" s="108"/>
      <c r="K120" s="108"/>
    </row>
    <row r="121" spans="10:11" s="78" customFormat="1" ht="12">
      <c r="J121" s="108"/>
      <c r="K121" s="108"/>
    </row>
    <row r="122" spans="10:11" s="78" customFormat="1" ht="12">
      <c r="J122" s="108"/>
      <c r="K122" s="108"/>
    </row>
    <row r="123" spans="10:11" s="78" customFormat="1" ht="12">
      <c r="J123" s="108"/>
      <c r="K123" s="108"/>
    </row>
    <row r="124" spans="10:11" s="78" customFormat="1" ht="12">
      <c r="J124" s="108"/>
      <c r="K124" s="108"/>
    </row>
    <row r="125" spans="10:11" s="78" customFormat="1" ht="12">
      <c r="J125" s="108"/>
      <c r="K125" s="108"/>
    </row>
    <row r="126" spans="10:11" s="78" customFormat="1" ht="12">
      <c r="J126" s="108"/>
      <c r="K126" s="108"/>
    </row>
    <row r="127" spans="10:11" s="78" customFormat="1" ht="12">
      <c r="J127" s="108"/>
      <c r="K127" s="108"/>
    </row>
    <row r="128" spans="10:11" s="78" customFormat="1" ht="12">
      <c r="J128" s="108"/>
      <c r="K128" s="108"/>
    </row>
    <row r="129" spans="10:11" s="78" customFormat="1" ht="12">
      <c r="J129" s="108"/>
      <c r="K129" s="108"/>
    </row>
    <row r="130" spans="10:11" s="78" customFormat="1" ht="12">
      <c r="J130" s="108"/>
      <c r="K130" s="108"/>
    </row>
    <row r="131" spans="10:11" s="78" customFormat="1" ht="12">
      <c r="J131" s="108"/>
      <c r="K131" s="108"/>
    </row>
    <row r="132" spans="10:11" s="78" customFormat="1" ht="12">
      <c r="J132" s="108"/>
      <c r="K132" s="108"/>
    </row>
    <row r="133" spans="10:11" s="78" customFormat="1" ht="12">
      <c r="J133" s="108"/>
      <c r="K133" s="108"/>
    </row>
    <row r="134" spans="10:11" s="78" customFormat="1" ht="12">
      <c r="J134" s="108"/>
      <c r="K134" s="108"/>
    </row>
    <row r="135" spans="10:11" s="78" customFormat="1" ht="12">
      <c r="J135" s="108"/>
      <c r="K135" s="108"/>
    </row>
    <row r="136" spans="10:11" s="78" customFormat="1" ht="12">
      <c r="J136" s="108"/>
      <c r="K136" s="108"/>
    </row>
    <row r="137" spans="10:11" s="78" customFormat="1" ht="12">
      <c r="J137" s="108"/>
      <c r="K137" s="108"/>
    </row>
    <row r="138" spans="10:11" s="78" customFormat="1" ht="12">
      <c r="J138" s="108"/>
      <c r="K138" s="108"/>
    </row>
    <row r="139" spans="10:11" s="78" customFormat="1" ht="12">
      <c r="J139" s="108"/>
      <c r="K139" s="108"/>
    </row>
    <row r="140" spans="10:11" s="78" customFormat="1" ht="12">
      <c r="J140" s="108"/>
      <c r="K140" s="108"/>
    </row>
    <row r="141" spans="10:11" s="78" customFormat="1" ht="12">
      <c r="J141" s="108"/>
      <c r="K141" s="108"/>
    </row>
    <row r="142" spans="10:11" s="78" customFormat="1" ht="12">
      <c r="J142" s="108"/>
      <c r="K142" s="108"/>
    </row>
    <row r="143" spans="10:11" s="78" customFormat="1" ht="12">
      <c r="J143" s="108"/>
      <c r="K143" s="108"/>
    </row>
    <row r="144" spans="10:11" s="78" customFormat="1" ht="12">
      <c r="J144" s="108"/>
      <c r="K144" s="108"/>
    </row>
    <row r="145" spans="10:11" s="78" customFormat="1" ht="12">
      <c r="J145" s="108"/>
      <c r="K145" s="108"/>
    </row>
    <row r="146" spans="10:11" s="78" customFormat="1" ht="12">
      <c r="J146" s="108"/>
      <c r="K146" s="108"/>
    </row>
    <row r="147" spans="10:11" s="78" customFormat="1" ht="12">
      <c r="J147" s="108"/>
      <c r="K147" s="108"/>
    </row>
    <row r="148" spans="10:11" s="78" customFormat="1" ht="12">
      <c r="J148" s="108"/>
      <c r="K148" s="108"/>
    </row>
    <row r="149" spans="10:11" s="78" customFormat="1" ht="12">
      <c r="J149" s="108"/>
      <c r="K149" s="108"/>
    </row>
    <row r="150" spans="10:11" s="78" customFormat="1" ht="12">
      <c r="J150" s="108"/>
      <c r="K150" s="108"/>
    </row>
    <row r="151" spans="10:11" s="78" customFormat="1" ht="12">
      <c r="J151" s="108"/>
      <c r="K151" s="108"/>
    </row>
    <row r="152" spans="10:11" s="78" customFormat="1" ht="12">
      <c r="J152" s="108"/>
      <c r="K152" s="108"/>
    </row>
    <row r="153" spans="10:11" s="78" customFormat="1" ht="12">
      <c r="J153" s="108"/>
      <c r="K153" s="108"/>
    </row>
    <row r="154" spans="10:11" s="78" customFormat="1" ht="12">
      <c r="J154" s="108"/>
      <c r="K154" s="108"/>
    </row>
    <row r="155" spans="10:11" s="78" customFormat="1" ht="12">
      <c r="J155" s="108"/>
      <c r="K155" s="108"/>
    </row>
    <row r="156" spans="10:11" s="78" customFormat="1" ht="12">
      <c r="J156" s="108"/>
      <c r="K156" s="108"/>
    </row>
    <row r="157" spans="10:11" s="78" customFormat="1" ht="12">
      <c r="J157" s="108"/>
      <c r="K157" s="108"/>
    </row>
    <row r="158" spans="10:11" s="78" customFormat="1" ht="12">
      <c r="J158" s="108"/>
      <c r="K158" s="108"/>
    </row>
    <row r="159" spans="10:11" s="78" customFormat="1" ht="12">
      <c r="J159" s="108"/>
      <c r="K159" s="108"/>
    </row>
    <row r="160" spans="10:11" s="78" customFormat="1" ht="12">
      <c r="J160" s="108"/>
      <c r="K160" s="108"/>
    </row>
    <row r="161" spans="10:11" s="78" customFormat="1" ht="12">
      <c r="J161" s="108"/>
      <c r="K161" s="108"/>
    </row>
    <row r="162" spans="10:11" s="78" customFormat="1" ht="12">
      <c r="J162" s="108"/>
      <c r="K162" s="108"/>
    </row>
    <row r="163" spans="10:11" s="78" customFormat="1" ht="12">
      <c r="J163" s="108"/>
      <c r="K163" s="108"/>
    </row>
    <row r="164" spans="10:11" s="78" customFormat="1" ht="12">
      <c r="J164" s="108"/>
      <c r="K164" s="108"/>
    </row>
    <row r="165" spans="10:11" s="78" customFormat="1" ht="12">
      <c r="J165" s="108"/>
      <c r="K165" s="108"/>
    </row>
    <row r="166" spans="10:11" s="78" customFormat="1" ht="12">
      <c r="J166" s="108"/>
      <c r="K166" s="108"/>
    </row>
    <row r="167" spans="10:11" s="78" customFormat="1" ht="12">
      <c r="J167" s="108"/>
      <c r="K167" s="108"/>
    </row>
    <row r="168" spans="10:11" s="78" customFormat="1" ht="12">
      <c r="J168" s="108"/>
      <c r="K168" s="108"/>
    </row>
    <row r="169" spans="10:11" s="78" customFormat="1" ht="12">
      <c r="J169" s="108"/>
      <c r="K169" s="108"/>
    </row>
    <row r="170" spans="10:11" s="78" customFormat="1" ht="12">
      <c r="J170" s="108"/>
      <c r="K170" s="108"/>
    </row>
    <row r="171" spans="10:11" s="78" customFormat="1" ht="12">
      <c r="J171" s="108"/>
      <c r="K171" s="108"/>
    </row>
    <row r="172" spans="10:11" s="78" customFormat="1" ht="12">
      <c r="J172" s="108"/>
      <c r="K172" s="108"/>
    </row>
    <row r="173" spans="10:11" s="78" customFormat="1" ht="12">
      <c r="J173" s="108"/>
      <c r="K173" s="108"/>
    </row>
    <row r="174" spans="10:11" s="78" customFormat="1" ht="12">
      <c r="J174" s="108"/>
      <c r="K174" s="108"/>
    </row>
    <row r="175" spans="10:11" s="78" customFormat="1" ht="12">
      <c r="J175" s="108"/>
      <c r="K175" s="108"/>
    </row>
    <row r="176" spans="10:11" s="78" customFormat="1" ht="12">
      <c r="J176" s="108"/>
      <c r="K176" s="108"/>
    </row>
    <row r="177" spans="10:11" s="78" customFormat="1" ht="12">
      <c r="J177" s="108"/>
      <c r="K177" s="108"/>
    </row>
    <row r="178" spans="10:11" s="78" customFormat="1" ht="12">
      <c r="J178" s="108"/>
      <c r="K178" s="108"/>
    </row>
    <row r="179" spans="10:11" s="78" customFormat="1" ht="12">
      <c r="J179" s="108"/>
      <c r="K179" s="108"/>
    </row>
    <row r="180" spans="10:11" s="78" customFormat="1" ht="12">
      <c r="J180" s="108"/>
      <c r="K180" s="108"/>
    </row>
    <row r="181" spans="10:11" s="78" customFormat="1" ht="12">
      <c r="J181" s="108"/>
      <c r="K181" s="108"/>
    </row>
    <row r="182" spans="10:11" s="78" customFormat="1" ht="12">
      <c r="J182" s="108"/>
      <c r="K182" s="108"/>
    </row>
    <row r="183" spans="10:11" s="78" customFormat="1" ht="12">
      <c r="J183" s="108"/>
      <c r="K183" s="108"/>
    </row>
    <row r="184" spans="10:11" s="78" customFormat="1" ht="12">
      <c r="J184" s="108"/>
      <c r="K184" s="108"/>
    </row>
    <row r="185" spans="10:11" s="78" customFormat="1" ht="12">
      <c r="J185" s="108"/>
      <c r="K185" s="108"/>
    </row>
    <row r="186" spans="10:11" s="78" customFormat="1" ht="12">
      <c r="J186" s="108"/>
      <c r="K186" s="108"/>
    </row>
    <row r="187" spans="10:11" s="78" customFormat="1" ht="12">
      <c r="J187" s="108"/>
      <c r="K187" s="108"/>
    </row>
    <row r="188" spans="10:11" s="78" customFormat="1" ht="12">
      <c r="J188" s="108"/>
      <c r="K188" s="108"/>
    </row>
    <row r="189" spans="10:11" s="78" customFormat="1" ht="12">
      <c r="J189" s="108"/>
      <c r="K189" s="108"/>
    </row>
    <row r="190" spans="10:11" s="78" customFormat="1" ht="12">
      <c r="J190" s="108"/>
      <c r="K190" s="108"/>
    </row>
    <row r="191" spans="10:11" s="78" customFormat="1" ht="12">
      <c r="J191" s="108"/>
      <c r="K191" s="108"/>
    </row>
    <row r="192" spans="10:11" s="78" customFormat="1" ht="12">
      <c r="J192" s="108"/>
      <c r="K192" s="108"/>
    </row>
    <row r="193" spans="10:11" s="78" customFormat="1" ht="12">
      <c r="J193" s="108"/>
      <c r="K193" s="108"/>
    </row>
    <row r="194" spans="10:11" s="78" customFormat="1" ht="12">
      <c r="J194" s="108"/>
      <c r="K194" s="108"/>
    </row>
    <row r="195" spans="10:11" s="78" customFormat="1" ht="12">
      <c r="J195" s="108"/>
      <c r="K195" s="108"/>
    </row>
    <row r="196" spans="10:11" s="78" customFormat="1" ht="12">
      <c r="J196" s="108"/>
      <c r="K196" s="108"/>
    </row>
    <row r="197" spans="10:11" s="78" customFormat="1" ht="12">
      <c r="J197" s="108"/>
      <c r="K197" s="108"/>
    </row>
    <row r="198" spans="10:11" s="78" customFormat="1" ht="12">
      <c r="J198" s="108"/>
      <c r="K198" s="108"/>
    </row>
    <row r="199" spans="10:11" s="78" customFormat="1" ht="12">
      <c r="J199" s="108"/>
      <c r="K199" s="108"/>
    </row>
    <row r="200" spans="10:11" s="78" customFormat="1" ht="12">
      <c r="J200" s="108"/>
      <c r="K200" s="108"/>
    </row>
    <row r="201" spans="10:11" s="78" customFormat="1" ht="12">
      <c r="J201" s="108"/>
      <c r="K201" s="108"/>
    </row>
    <row r="202" spans="10:11" s="78" customFormat="1" ht="12">
      <c r="J202" s="108"/>
      <c r="K202" s="108"/>
    </row>
  </sheetData>
  <sheetProtection/>
  <mergeCells count="16">
    <mergeCell ref="H4:H5"/>
    <mergeCell ref="K4:K5"/>
    <mergeCell ref="A2:J2"/>
    <mergeCell ref="A4:D4"/>
    <mergeCell ref="E4:E5"/>
    <mergeCell ref="F4:F5"/>
    <mergeCell ref="G4:G5"/>
    <mergeCell ref="J4:J5"/>
    <mergeCell ref="I4:I5"/>
    <mergeCell ref="E59:K59"/>
    <mergeCell ref="E64:K64"/>
    <mergeCell ref="J52:J54"/>
    <mergeCell ref="E6:K6"/>
    <mergeCell ref="E30:K30"/>
    <mergeCell ref="E48:K48"/>
    <mergeCell ref="I52:I54"/>
  </mergeCells>
  <printOptions/>
  <pageMargins left="0.1968503937007874" right="0.1968503937007874" top="0.3937007874015748"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2"/>
  </sheetPr>
  <dimension ref="A1:L7"/>
  <sheetViews>
    <sheetView zoomScalePageLayoutView="0" workbookViewId="0" topLeftCell="A1">
      <selection activeCell="A4" sqref="A4:IV7"/>
    </sheetView>
  </sheetViews>
  <sheetFormatPr defaultColWidth="9.140625" defaultRowHeight="15"/>
  <cols>
    <col min="1" max="4" width="4.28125" style="0" customWidth="1"/>
    <col min="5" max="5" width="16.00390625" style="0" customWidth="1"/>
    <col min="6" max="6" width="41.00390625" style="0" customWidth="1"/>
    <col min="7" max="7" width="9.28125" style="0" customWidth="1"/>
    <col min="8" max="11" width="10.7109375" style="0" customWidth="1"/>
  </cols>
  <sheetData>
    <row r="1" spans="1:11" s="16" customFormat="1" ht="13.5" customHeight="1">
      <c r="A1" s="5"/>
      <c r="B1" s="5"/>
      <c r="C1" s="5"/>
      <c r="D1" s="5"/>
      <c r="E1" s="5"/>
      <c r="F1" s="5"/>
      <c r="G1" s="5"/>
      <c r="H1" s="5"/>
      <c r="I1" s="3"/>
      <c r="K1" s="5"/>
    </row>
    <row r="2" spans="1:11" s="16" customFormat="1" ht="13.5" customHeight="1">
      <c r="A2" s="5"/>
      <c r="B2" s="5"/>
      <c r="C2" s="5"/>
      <c r="D2" s="5"/>
      <c r="E2" s="5"/>
      <c r="F2" s="5"/>
      <c r="G2" s="5"/>
      <c r="H2" s="5"/>
      <c r="I2" s="3"/>
      <c r="K2" s="5"/>
    </row>
    <row r="3" spans="1:11" s="16" customFormat="1" ht="13.5" customHeight="1">
      <c r="A3" s="5"/>
      <c r="B3" s="5"/>
      <c r="C3" s="5"/>
      <c r="D3" s="5"/>
      <c r="E3" s="5"/>
      <c r="F3" s="5"/>
      <c r="G3" s="5"/>
      <c r="H3" s="5"/>
      <c r="I3" s="3"/>
      <c r="K3" s="5"/>
    </row>
    <row r="4" spans="1:12" s="16" customFormat="1" ht="13.5" customHeight="1">
      <c r="A4" s="220" t="s">
        <v>89</v>
      </c>
      <c r="B4" s="220"/>
      <c r="C4" s="220"/>
      <c r="D4" s="220"/>
      <c r="E4" s="220"/>
      <c r="F4" s="220"/>
      <c r="G4" s="220"/>
      <c r="H4" s="220"/>
      <c r="I4" s="220"/>
      <c r="J4" s="220"/>
      <c r="K4" s="220"/>
      <c r="L4" s="220"/>
    </row>
    <row r="5" spans="1:11" s="16" customFormat="1" ht="13.5" customHeight="1">
      <c r="A5" s="5"/>
      <c r="B5" s="5"/>
      <c r="C5" s="5"/>
      <c r="D5" s="5"/>
      <c r="E5" s="4"/>
      <c r="F5" s="4"/>
      <c r="G5" s="4"/>
      <c r="H5" s="4"/>
      <c r="I5" s="4"/>
      <c r="J5" s="4"/>
      <c r="K5" s="4"/>
    </row>
    <row r="7" spans="1:12" ht="15">
      <c r="A7" s="219" t="s">
        <v>36</v>
      </c>
      <c r="B7" s="219"/>
      <c r="C7" s="219"/>
      <c r="D7" s="219"/>
      <c r="E7" s="219"/>
      <c r="F7" s="219"/>
      <c r="G7" s="219"/>
      <c r="H7" s="219"/>
      <c r="I7" s="219"/>
      <c r="J7" s="219"/>
      <c r="K7" s="219"/>
      <c r="L7" s="219"/>
    </row>
  </sheetData>
  <sheetProtection/>
  <mergeCells count="2">
    <mergeCell ref="A7:L7"/>
    <mergeCell ref="A4:L4"/>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2"/>
  </sheetPr>
  <dimension ref="A1:L38"/>
  <sheetViews>
    <sheetView tabSelected="1" zoomScalePageLayoutView="0" workbookViewId="0" topLeftCell="A35">
      <selection activeCell="L15" sqref="L15"/>
    </sheetView>
  </sheetViews>
  <sheetFormatPr defaultColWidth="8.8515625" defaultRowHeight="15"/>
  <cols>
    <col min="1" max="2" width="5.28125" style="86" customWidth="1"/>
    <col min="3" max="3" width="3.57421875" style="86" customWidth="1"/>
    <col min="4" max="4" width="33.140625" style="86" customWidth="1"/>
    <col min="5" max="5" width="8.7109375" style="86" customWidth="1"/>
    <col min="6" max="9" width="10.421875" style="86" customWidth="1"/>
    <col min="10" max="10" width="10.7109375" style="86" customWidth="1"/>
    <col min="11" max="11" width="30.28125" style="105" customWidth="1"/>
    <col min="12" max="12" width="8.28125" style="137" customWidth="1"/>
    <col min="13" max="16384" width="8.8515625" style="86" customWidth="1"/>
  </cols>
  <sheetData>
    <row r="1" spans="1:12" s="16" customFormat="1" ht="13.5" customHeight="1">
      <c r="A1" s="220" t="s">
        <v>89</v>
      </c>
      <c r="B1" s="220"/>
      <c r="C1" s="220"/>
      <c r="D1" s="220"/>
      <c r="E1" s="220"/>
      <c r="F1" s="220"/>
      <c r="G1" s="220"/>
      <c r="H1" s="220"/>
      <c r="I1" s="220"/>
      <c r="J1" s="220"/>
      <c r="K1" s="220"/>
      <c r="L1" s="220"/>
    </row>
    <row r="2" spans="1:11" s="16" customFormat="1" ht="13.5" customHeight="1">
      <c r="A2" s="5"/>
      <c r="B2" s="5"/>
      <c r="C2" s="5"/>
      <c r="D2" s="5"/>
      <c r="E2" s="4"/>
      <c r="F2" s="4"/>
      <c r="G2" s="4"/>
      <c r="H2" s="4"/>
      <c r="I2" s="4"/>
      <c r="J2" s="4"/>
      <c r="K2" s="4"/>
    </row>
    <row r="3" spans="1:12" ht="15">
      <c r="A3" s="219" t="s">
        <v>36</v>
      </c>
      <c r="B3" s="219"/>
      <c r="C3" s="219"/>
      <c r="D3" s="219"/>
      <c r="E3" s="219"/>
      <c r="F3" s="219"/>
      <c r="G3" s="219"/>
      <c r="H3" s="219"/>
      <c r="I3" s="219"/>
      <c r="J3" s="219"/>
      <c r="K3" s="219"/>
      <c r="L3" s="219"/>
    </row>
    <row r="4" spans="1:12" ht="15">
      <c r="A4" s="145"/>
      <c r="B4" s="145"/>
      <c r="C4" s="145"/>
      <c r="D4" s="145"/>
      <c r="E4" s="145"/>
      <c r="F4" s="145"/>
      <c r="G4" s="145"/>
      <c r="H4" s="145"/>
      <c r="I4" s="145"/>
      <c r="J4" s="145"/>
      <c r="K4" s="145"/>
      <c r="L4" s="145"/>
    </row>
    <row r="5" ht="15">
      <c r="L5" s="138"/>
    </row>
    <row r="6" spans="1:11" ht="6" customHeight="1">
      <c r="A6" s="1"/>
      <c r="B6" s="5"/>
      <c r="C6" s="5"/>
      <c r="D6" s="5"/>
      <c r="E6" s="5"/>
      <c r="F6" s="5"/>
      <c r="G6" s="5"/>
      <c r="H6" s="5"/>
      <c r="I6" s="3"/>
      <c r="J6" s="3"/>
      <c r="K6" s="102"/>
    </row>
    <row r="7" spans="1:11" ht="15.75" customHeight="1">
      <c r="A7" s="1"/>
      <c r="B7" s="216" t="s">
        <v>90</v>
      </c>
      <c r="C7" s="216"/>
      <c r="D7" s="216"/>
      <c r="E7" s="216"/>
      <c r="F7" s="216"/>
      <c r="G7" s="216"/>
      <c r="H7" s="216"/>
      <c r="I7" s="216"/>
      <c r="J7" s="216"/>
      <c r="K7" s="216"/>
    </row>
    <row r="8" spans="1:11" ht="13.5" customHeight="1">
      <c r="A8" s="1"/>
      <c r="B8" s="2"/>
      <c r="C8" s="2"/>
      <c r="D8" s="2"/>
      <c r="E8" s="2"/>
      <c r="F8" s="2"/>
      <c r="G8" s="2"/>
      <c r="H8" s="2"/>
      <c r="I8" s="2"/>
      <c r="J8" s="2"/>
      <c r="K8" s="103"/>
    </row>
    <row r="9" spans="1:12" s="87" customFormat="1" ht="21" customHeight="1">
      <c r="A9" s="213" t="s">
        <v>205</v>
      </c>
      <c r="B9" s="227"/>
      <c r="C9" s="213" t="s">
        <v>297</v>
      </c>
      <c r="D9" s="213" t="s">
        <v>298</v>
      </c>
      <c r="E9" s="213" t="s">
        <v>299</v>
      </c>
      <c r="F9" s="213" t="s">
        <v>300</v>
      </c>
      <c r="G9" s="213"/>
      <c r="H9" s="213"/>
      <c r="I9" s="228" t="s">
        <v>138</v>
      </c>
      <c r="J9" s="228" t="s">
        <v>111</v>
      </c>
      <c r="K9" s="228" t="s">
        <v>112</v>
      </c>
      <c r="L9" s="139"/>
    </row>
    <row r="10" spans="1:12" s="87" customFormat="1" ht="40.5" customHeight="1">
      <c r="A10" s="227"/>
      <c r="B10" s="227"/>
      <c r="C10" s="213"/>
      <c r="D10" s="213"/>
      <c r="E10" s="213"/>
      <c r="F10" s="213" t="s">
        <v>109</v>
      </c>
      <c r="G10" s="213" t="s">
        <v>108</v>
      </c>
      <c r="H10" s="213" t="s">
        <v>110</v>
      </c>
      <c r="I10" s="229"/>
      <c r="J10" s="229"/>
      <c r="K10" s="231"/>
      <c r="L10" s="139"/>
    </row>
    <row r="11" spans="1:12" s="87" customFormat="1" ht="27" customHeight="1">
      <c r="A11" s="45" t="s">
        <v>212</v>
      </c>
      <c r="B11" s="45" t="s">
        <v>206</v>
      </c>
      <c r="C11" s="213"/>
      <c r="D11" s="227"/>
      <c r="E11" s="227"/>
      <c r="F11" s="213"/>
      <c r="G11" s="213"/>
      <c r="H11" s="213"/>
      <c r="I11" s="230"/>
      <c r="J11" s="230"/>
      <c r="K11" s="232"/>
      <c r="L11" s="139"/>
    </row>
    <row r="12" spans="1:12" s="111" customFormat="1" ht="13.5" customHeight="1">
      <c r="A12" s="45" t="s">
        <v>204</v>
      </c>
      <c r="B12" s="45" t="s">
        <v>203</v>
      </c>
      <c r="C12" s="42">
        <v>3</v>
      </c>
      <c r="D12" s="109">
        <v>4</v>
      </c>
      <c r="E12" s="109">
        <v>5</v>
      </c>
      <c r="F12" s="42">
        <v>6</v>
      </c>
      <c r="G12" s="42">
        <v>7</v>
      </c>
      <c r="H12" s="42">
        <v>8</v>
      </c>
      <c r="I12" s="110">
        <v>9</v>
      </c>
      <c r="J12" s="110">
        <v>10</v>
      </c>
      <c r="K12" s="99">
        <v>11</v>
      </c>
      <c r="L12" s="140"/>
    </row>
    <row r="13" spans="1:11" ht="22.5" customHeight="1">
      <c r="A13" s="10" t="s">
        <v>216</v>
      </c>
      <c r="B13" s="8"/>
      <c r="C13" s="9"/>
      <c r="D13" s="224" t="s">
        <v>301</v>
      </c>
      <c r="E13" s="224"/>
      <c r="F13" s="224"/>
      <c r="G13" s="224"/>
      <c r="H13" s="224"/>
      <c r="I13" s="224"/>
      <c r="J13" s="224"/>
      <c r="K13" s="224"/>
    </row>
    <row r="14" spans="1:11" ht="72" customHeight="1">
      <c r="A14" s="8" t="s">
        <v>216</v>
      </c>
      <c r="B14" s="8"/>
      <c r="C14" s="7">
        <v>1</v>
      </c>
      <c r="D14" s="14" t="s">
        <v>81</v>
      </c>
      <c r="E14" s="7" t="s">
        <v>76</v>
      </c>
      <c r="F14" s="9">
        <v>37800</v>
      </c>
      <c r="G14" s="9">
        <v>39690</v>
      </c>
      <c r="H14" s="9">
        <v>38672</v>
      </c>
      <c r="I14" s="160">
        <f>H14/G14</f>
        <v>0.9743512219702696</v>
      </c>
      <c r="J14" s="46">
        <f>H14/F14*100</f>
        <v>102.3068783068783</v>
      </c>
      <c r="K14" s="151" t="s">
        <v>53</v>
      </c>
    </row>
    <row r="15" spans="1:12" ht="33.75">
      <c r="A15" s="8" t="s">
        <v>216</v>
      </c>
      <c r="B15" s="8"/>
      <c r="C15" s="7">
        <v>2</v>
      </c>
      <c r="D15" s="14" t="s">
        <v>294</v>
      </c>
      <c r="E15" s="7" t="s">
        <v>295</v>
      </c>
      <c r="F15" s="9">
        <v>32215</v>
      </c>
      <c r="G15" s="9">
        <v>34500</v>
      </c>
      <c r="H15" s="9">
        <v>34478</v>
      </c>
      <c r="I15" s="160">
        <f>H15/G15</f>
        <v>0.9993623188405797</v>
      </c>
      <c r="J15" s="46">
        <f>H15/F15*100</f>
        <v>107.02467794505665</v>
      </c>
      <c r="K15" s="151"/>
      <c r="L15" s="137">
        <f>(IF(I14&gt;1,1,I14)+IF(I15&gt;1,1,I15)+IF(I17&gt;1,1,I17)+IF(I18&gt;1,1,I18)+IF(I19&gt;1,1,I19)+IF(I21&gt;1,1,I21)+IF(I22&gt;1,1,I22)+IF(I23&gt;1,1,I23)+IF(I114&gt;1,1,I24)+IF(I25&gt;1,1,I25)+IF(I27&gt;1,1,I27)+IF(I28&gt;1,1,I28)+IF(I29&gt;1,1,I29)+IF(I31&gt;1,1,I31)+IF(I33&gt;1,1,I33)+IF(I34&gt;1,1,I34)+IF(I35&gt;1,1,I35))/17</f>
        <v>0.961740342737046</v>
      </c>
    </row>
    <row r="16" spans="1:12" s="88" customFormat="1" ht="15">
      <c r="A16" s="10" t="s">
        <v>216</v>
      </c>
      <c r="B16" s="10" t="s">
        <v>204</v>
      </c>
      <c r="C16" s="6"/>
      <c r="D16" s="224" t="s">
        <v>362</v>
      </c>
      <c r="E16" s="224"/>
      <c r="F16" s="225"/>
      <c r="G16" s="224"/>
      <c r="H16" s="224"/>
      <c r="I16" s="224"/>
      <c r="J16" s="224"/>
      <c r="K16" s="224"/>
      <c r="L16" s="141"/>
    </row>
    <row r="17" spans="1:11" ht="52.5" customHeight="1">
      <c r="A17" s="8" t="s">
        <v>216</v>
      </c>
      <c r="B17" s="8" t="s">
        <v>204</v>
      </c>
      <c r="C17" s="7">
        <v>1</v>
      </c>
      <c r="D17" s="14" t="s">
        <v>248</v>
      </c>
      <c r="E17" s="51" t="s">
        <v>249</v>
      </c>
      <c r="F17" s="7">
        <v>13000</v>
      </c>
      <c r="G17" s="7">
        <v>14300</v>
      </c>
      <c r="H17" s="7">
        <v>14000</v>
      </c>
      <c r="I17" s="160">
        <f>H17/G17</f>
        <v>0.9790209790209791</v>
      </c>
      <c r="J17" s="46">
        <f>H17/F17*100</f>
        <v>107.6923076923077</v>
      </c>
      <c r="K17" s="9" t="s">
        <v>107</v>
      </c>
    </row>
    <row r="18" spans="1:11" ht="56.25">
      <c r="A18" s="8" t="s">
        <v>216</v>
      </c>
      <c r="B18" s="8" t="s">
        <v>204</v>
      </c>
      <c r="C18" s="7">
        <v>2</v>
      </c>
      <c r="D18" s="14" t="s">
        <v>265</v>
      </c>
      <c r="E18" s="50" t="s">
        <v>251</v>
      </c>
      <c r="F18" s="7">
        <v>746</v>
      </c>
      <c r="G18" s="7">
        <v>750</v>
      </c>
      <c r="H18" s="7">
        <v>727</v>
      </c>
      <c r="I18" s="160">
        <f>H18/G18</f>
        <v>0.9693333333333334</v>
      </c>
      <c r="J18" s="46">
        <f>H18/F18*100</f>
        <v>97.45308310991958</v>
      </c>
      <c r="K18" s="9" t="s">
        <v>275</v>
      </c>
    </row>
    <row r="19" spans="1:12" ht="27" customHeight="1">
      <c r="A19" s="8" t="s">
        <v>216</v>
      </c>
      <c r="B19" s="8" t="s">
        <v>204</v>
      </c>
      <c r="C19" s="7">
        <v>3</v>
      </c>
      <c r="D19" s="14" t="s">
        <v>250</v>
      </c>
      <c r="E19" s="51" t="s">
        <v>249</v>
      </c>
      <c r="F19" s="7">
        <v>376</v>
      </c>
      <c r="G19" s="7">
        <v>393.4</v>
      </c>
      <c r="H19" s="147">
        <v>400</v>
      </c>
      <c r="I19" s="160">
        <f>H19/G19</f>
        <v>1.0167768174885614</v>
      </c>
      <c r="J19" s="46">
        <f>H19/F19*100</f>
        <v>106.38297872340425</v>
      </c>
      <c r="K19" s="9" t="s">
        <v>218</v>
      </c>
      <c r="L19" s="137">
        <f>(IF(I17&gt;1,1,I17)+IF(I18&gt;1,1,I18)+IF(I19&gt;1,1,I19))/3</f>
        <v>0.9827847707847708</v>
      </c>
    </row>
    <row r="20" spans="1:12" s="88" customFormat="1" ht="15">
      <c r="A20" s="10" t="s">
        <v>216</v>
      </c>
      <c r="B20" s="10" t="s">
        <v>203</v>
      </c>
      <c r="C20" s="6"/>
      <c r="D20" s="224" t="s">
        <v>302</v>
      </c>
      <c r="E20" s="224"/>
      <c r="F20" s="226"/>
      <c r="G20" s="224"/>
      <c r="H20" s="224"/>
      <c r="I20" s="224"/>
      <c r="J20" s="224"/>
      <c r="K20" s="226"/>
      <c r="L20" s="141"/>
    </row>
    <row r="21" spans="1:11" ht="78.75">
      <c r="A21" s="8" t="s">
        <v>216</v>
      </c>
      <c r="B21" s="8" t="s">
        <v>203</v>
      </c>
      <c r="C21" s="7">
        <v>1</v>
      </c>
      <c r="D21" s="89" t="s">
        <v>303</v>
      </c>
      <c r="E21" s="9" t="s">
        <v>304</v>
      </c>
      <c r="F21" s="9">
        <v>335</v>
      </c>
      <c r="G21" s="9">
        <v>351</v>
      </c>
      <c r="H21" s="9">
        <v>338</v>
      </c>
      <c r="I21" s="160">
        <f>H21/G21</f>
        <v>0.9629629629629629</v>
      </c>
      <c r="J21" s="46">
        <f>H21/F21*100</f>
        <v>100.8955223880597</v>
      </c>
      <c r="K21" s="151" t="s">
        <v>315</v>
      </c>
    </row>
    <row r="22" spans="1:11" ht="62.25" customHeight="1">
      <c r="A22" s="8" t="s">
        <v>216</v>
      </c>
      <c r="B22" s="8"/>
      <c r="C22" s="7">
        <v>2</v>
      </c>
      <c r="D22" s="14" t="s">
        <v>305</v>
      </c>
      <c r="E22" s="7" t="s">
        <v>304</v>
      </c>
      <c r="F22" s="148">
        <v>1016</v>
      </c>
      <c r="G22" s="148">
        <v>1190</v>
      </c>
      <c r="H22" s="148">
        <v>1076</v>
      </c>
      <c r="I22" s="160">
        <f>H22/G22</f>
        <v>0.9042016806722689</v>
      </c>
      <c r="J22" s="46">
        <f>H22/F22*100</f>
        <v>105.90551181102362</v>
      </c>
      <c r="K22" s="151" t="s">
        <v>316</v>
      </c>
    </row>
    <row r="23" spans="1:11" ht="76.5" customHeight="1">
      <c r="A23" s="8" t="s">
        <v>216</v>
      </c>
      <c r="B23" s="8" t="s">
        <v>203</v>
      </c>
      <c r="C23" s="7">
        <v>3</v>
      </c>
      <c r="D23" s="14" t="s">
        <v>306</v>
      </c>
      <c r="E23" s="7" t="s">
        <v>296</v>
      </c>
      <c r="F23" s="148">
        <v>2270</v>
      </c>
      <c r="G23" s="148">
        <v>2512</v>
      </c>
      <c r="H23" s="148">
        <v>2250</v>
      </c>
      <c r="I23" s="160">
        <f>H23/G23</f>
        <v>0.8957006369426752</v>
      </c>
      <c r="J23" s="46">
        <f>H23/F23*100</f>
        <v>99.11894273127754</v>
      </c>
      <c r="K23" s="9" t="s">
        <v>241</v>
      </c>
    </row>
    <row r="24" spans="1:11" ht="67.5">
      <c r="A24" s="8" t="s">
        <v>216</v>
      </c>
      <c r="B24" s="8" t="s">
        <v>203</v>
      </c>
      <c r="C24" s="7">
        <v>4</v>
      </c>
      <c r="D24" s="14" t="s">
        <v>353</v>
      </c>
      <c r="E24" s="7" t="s">
        <v>354</v>
      </c>
      <c r="F24" s="149">
        <v>27</v>
      </c>
      <c r="G24" s="149">
        <v>27.3</v>
      </c>
      <c r="H24" s="149">
        <v>27</v>
      </c>
      <c r="I24" s="160">
        <f>H24/G24</f>
        <v>0.9890109890109889</v>
      </c>
      <c r="J24" s="46">
        <f>H24/F24*100</f>
        <v>100</v>
      </c>
      <c r="K24" s="9"/>
    </row>
    <row r="25" spans="1:12" ht="101.25">
      <c r="A25" s="8" t="s">
        <v>216</v>
      </c>
      <c r="B25" s="8" t="s">
        <v>203</v>
      </c>
      <c r="C25" s="7">
        <v>5</v>
      </c>
      <c r="D25" s="14" t="s">
        <v>355</v>
      </c>
      <c r="E25" s="7" t="s">
        <v>249</v>
      </c>
      <c r="F25" s="150">
        <v>50.096</v>
      </c>
      <c r="G25" s="150">
        <v>50.6</v>
      </c>
      <c r="H25" s="150">
        <v>49.075</v>
      </c>
      <c r="I25" s="160">
        <f>H25/G25</f>
        <v>0.9698616600790514</v>
      </c>
      <c r="J25" s="46">
        <f>H25/F25*100</f>
        <v>97.96191312679656</v>
      </c>
      <c r="K25" s="9" t="s">
        <v>311</v>
      </c>
      <c r="L25" s="137">
        <f>(IF(I21&gt;1,1,I21)+IF(I22&gt;1,1,I22)+IF(I23&gt;1,1,I23)+IF(I24&gt;1,1,I24)+IF(I25&gt;1,1,I25))/5</f>
        <v>0.9443475859335896</v>
      </c>
    </row>
    <row r="26" spans="1:12" s="88" customFormat="1" ht="15">
      <c r="A26" s="10" t="s">
        <v>216</v>
      </c>
      <c r="B26" s="10" t="s">
        <v>214</v>
      </c>
      <c r="C26" s="6"/>
      <c r="D26" s="224" t="s">
        <v>356</v>
      </c>
      <c r="E26" s="224"/>
      <c r="F26" s="224"/>
      <c r="G26" s="224"/>
      <c r="H26" s="224"/>
      <c r="I26" s="224"/>
      <c r="J26" s="224"/>
      <c r="K26" s="224"/>
      <c r="L26" s="141"/>
    </row>
    <row r="27" spans="1:11" ht="31.5" customHeight="1">
      <c r="A27" s="8" t="s">
        <v>216</v>
      </c>
      <c r="B27" s="8" t="s">
        <v>214</v>
      </c>
      <c r="C27" s="7">
        <v>1</v>
      </c>
      <c r="D27" s="14" t="s">
        <v>357</v>
      </c>
      <c r="E27" s="7" t="s">
        <v>249</v>
      </c>
      <c r="F27" s="147">
        <v>2639</v>
      </c>
      <c r="G27" s="147">
        <v>2903</v>
      </c>
      <c r="H27" s="147">
        <v>2765</v>
      </c>
      <c r="I27" s="160">
        <f>H27/G27</f>
        <v>0.95246296934206</v>
      </c>
      <c r="J27" s="46">
        <f>H27/F27*100</f>
        <v>104.77453580901856</v>
      </c>
      <c r="K27" s="221" t="s">
        <v>312</v>
      </c>
    </row>
    <row r="28" spans="1:11" ht="33.75" customHeight="1">
      <c r="A28" s="8" t="s">
        <v>216</v>
      </c>
      <c r="B28" s="8" t="s">
        <v>214</v>
      </c>
      <c r="C28" s="7">
        <v>2</v>
      </c>
      <c r="D28" s="14" t="s">
        <v>358</v>
      </c>
      <c r="E28" s="7" t="s">
        <v>359</v>
      </c>
      <c r="F28" s="152">
        <f>(F27/98.222)</f>
        <v>26.867707845492866</v>
      </c>
      <c r="G28" s="152">
        <f>(G27/98.222)</f>
        <v>29.55549673189306</v>
      </c>
      <c r="H28" s="152">
        <f>H27/98134*1000</f>
        <v>28.175759675545685</v>
      </c>
      <c r="I28" s="160">
        <f>H28/G28</f>
        <v>0.9533170743546152</v>
      </c>
      <c r="J28" s="46">
        <f>H28/F28*100</f>
        <v>104.86849059687185</v>
      </c>
      <c r="K28" s="222"/>
    </row>
    <row r="29" spans="1:12" ht="49.5" customHeight="1">
      <c r="A29" s="8" t="s">
        <v>216</v>
      </c>
      <c r="B29" s="8" t="s">
        <v>214</v>
      </c>
      <c r="C29" s="7">
        <v>3</v>
      </c>
      <c r="D29" s="14" t="s">
        <v>82</v>
      </c>
      <c r="E29" s="7" t="s">
        <v>304</v>
      </c>
      <c r="F29" s="153">
        <v>173</v>
      </c>
      <c r="G29" s="153">
        <v>150</v>
      </c>
      <c r="H29" s="153">
        <v>255</v>
      </c>
      <c r="I29" s="160">
        <f>H29/G29</f>
        <v>1.7</v>
      </c>
      <c r="J29" s="46">
        <f>H29/F29*100</f>
        <v>147.39884393063585</v>
      </c>
      <c r="K29" s="9" t="s">
        <v>313</v>
      </c>
      <c r="L29" s="137">
        <f>(IF(I27&gt;1,1,I27)+IF(I28&gt;1,1,I28)+IF(I29&gt;1,1,I29))/3</f>
        <v>0.9685933478988917</v>
      </c>
    </row>
    <row r="30" spans="1:12" s="88" customFormat="1" ht="15">
      <c r="A30" s="10" t="s">
        <v>216</v>
      </c>
      <c r="B30" s="10" t="s">
        <v>215</v>
      </c>
      <c r="C30" s="6"/>
      <c r="D30" s="224" t="s">
        <v>360</v>
      </c>
      <c r="E30" s="224"/>
      <c r="F30" s="224"/>
      <c r="G30" s="224"/>
      <c r="H30" s="224"/>
      <c r="I30" s="224"/>
      <c r="J30" s="224"/>
      <c r="K30" s="224"/>
      <c r="L30" s="141"/>
    </row>
    <row r="31" spans="1:12" ht="44.25" customHeight="1">
      <c r="A31" s="8" t="s">
        <v>216</v>
      </c>
      <c r="B31" s="8" t="s">
        <v>215</v>
      </c>
      <c r="C31" s="7">
        <v>1</v>
      </c>
      <c r="D31" s="14" t="s">
        <v>75</v>
      </c>
      <c r="E31" s="7" t="s">
        <v>361</v>
      </c>
      <c r="F31" s="152">
        <v>0.57</v>
      </c>
      <c r="G31" s="152">
        <v>0.7</v>
      </c>
      <c r="H31" s="152">
        <v>0.52</v>
      </c>
      <c r="I31" s="160">
        <f>G31/H31</f>
        <v>1.346153846153846</v>
      </c>
      <c r="J31" s="46">
        <f>H31/F31*100</f>
        <v>91.2280701754386</v>
      </c>
      <c r="K31" s="46" t="s">
        <v>120</v>
      </c>
      <c r="L31" s="137">
        <f>IF(I31&gt;1,1,I31)</f>
        <v>1</v>
      </c>
    </row>
    <row r="32" spans="1:12" s="92" customFormat="1" ht="10.5">
      <c r="A32" s="91" t="s">
        <v>216</v>
      </c>
      <c r="B32" s="91">
        <v>5</v>
      </c>
      <c r="C32" s="91"/>
      <c r="D32" s="224" t="s">
        <v>180</v>
      </c>
      <c r="E32" s="224"/>
      <c r="F32" s="224"/>
      <c r="G32" s="224"/>
      <c r="H32" s="224"/>
      <c r="I32" s="224"/>
      <c r="J32" s="224"/>
      <c r="K32" s="224"/>
      <c r="L32" s="142"/>
    </row>
    <row r="33" spans="1:12" s="96" customFormat="1" ht="33.75">
      <c r="A33" s="93" t="s">
        <v>216</v>
      </c>
      <c r="B33" s="93" t="s">
        <v>130</v>
      </c>
      <c r="C33" s="93" t="s">
        <v>204</v>
      </c>
      <c r="D33" s="154" t="s">
        <v>199</v>
      </c>
      <c r="E33" s="7" t="s">
        <v>354</v>
      </c>
      <c r="F33" s="7">
        <v>84</v>
      </c>
      <c r="G33" s="7">
        <v>84</v>
      </c>
      <c r="H33" s="7">
        <v>86</v>
      </c>
      <c r="I33" s="160">
        <f>H33/G33</f>
        <v>1.0238095238095237</v>
      </c>
      <c r="J33" s="46">
        <f>H33/F33*100</f>
        <v>102.38095238095238</v>
      </c>
      <c r="K33" s="9" t="s">
        <v>143</v>
      </c>
      <c r="L33" s="136"/>
    </row>
    <row r="34" spans="1:12" s="96" customFormat="1" ht="33.75">
      <c r="A34" s="93" t="s">
        <v>216</v>
      </c>
      <c r="B34" s="93" t="s">
        <v>130</v>
      </c>
      <c r="C34" s="93" t="s">
        <v>203</v>
      </c>
      <c r="D34" s="154" t="s">
        <v>200</v>
      </c>
      <c r="E34" s="7" t="s">
        <v>296</v>
      </c>
      <c r="F34" s="7">
        <v>44</v>
      </c>
      <c r="G34" s="7">
        <v>43</v>
      </c>
      <c r="H34" s="7">
        <v>26</v>
      </c>
      <c r="I34" s="160">
        <f>G34/H34</f>
        <v>1.6538461538461537</v>
      </c>
      <c r="J34" s="46">
        <f>H34/F34*100</f>
        <v>59.09090909090909</v>
      </c>
      <c r="K34" s="9" t="s">
        <v>144</v>
      </c>
      <c r="L34" s="136"/>
    </row>
    <row r="35" spans="1:12" s="96" customFormat="1" ht="77.25" customHeight="1">
      <c r="A35" s="93" t="s">
        <v>216</v>
      </c>
      <c r="B35" s="93" t="s">
        <v>130</v>
      </c>
      <c r="C35" s="93" t="s">
        <v>214</v>
      </c>
      <c r="D35" s="94" t="s">
        <v>201</v>
      </c>
      <c r="E35" s="7" t="s">
        <v>296</v>
      </c>
      <c r="F35" s="95">
        <v>300</v>
      </c>
      <c r="G35" s="95">
        <v>310</v>
      </c>
      <c r="H35" s="95">
        <v>248</v>
      </c>
      <c r="I35" s="160">
        <f>H35/G35</f>
        <v>0.8</v>
      </c>
      <c r="J35" s="46">
        <f>H35/F35*100</f>
        <v>82.66666666666667</v>
      </c>
      <c r="K35" s="90" t="s">
        <v>314</v>
      </c>
      <c r="L35" s="136">
        <f>(IF(I33&gt;1,1)+IF(I34&gt;1,1)+IF(I35&gt;1,1,I35))/3</f>
        <v>0.9333333333333332</v>
      </c>
    </row>
    <row r="36" spans="2:11" ht="15" hidden="1">
      <c r="B36" s="97"/>
      <c r="C36" s="97"/>
      <c r="D36" s="97"/>
      <c r="E36" s="97"/>
      <c r="F36" s="97"/>
      <c r="G36" s="97"/>
      <c r="H36" s="97"/>
      <c r="I36" s="97"/>
      <c r="J36" s="97"/>
      <c r="K36" s="104"/>
    </row>
    <row r="37" spans="2:11" ht="15" hidden="1">
      <c r="B37" s="97"/>
      <c r="C37" s="97"/>
      <c r="D37" s="97"/>
      <c r="E37" s="97"/>
      <c r="F37" s="97"/>
      <c r="G37" s="97"/>
      <c r="H37" s="97"/>
      <c r="I37" s="97"/>
      <c r="J37" s="97"/>
      <c r="K37" s="104"/>
    </row>
    <row r="38" spans="1:12" s="83" customFormat="1" ht="42.75" customHeight="1">
      <c r="A38" s="223" t="s">
        <v>148</v>
      </c>
      <c r="B38" s="223"/>
      <c r="C38" s="223"/>
      <c r="D38" s="223"/>
      <c r="E38" s="223"/>
      <c r="F38" s="223"/>
      <c r="G38" s="223"/>
      <c r="H38" s="223"/>
      <c r="I38" s="223"/>
      <c r="J38" s="223"/>
      <c r="K38" s="223"/>
      <c r="L38" s="155"/>
    </row>
  </sheetData>
  <sheetProtection/>
  <mergeCells count="22">
    <mergeCell ref="I9:I11"/>
    <mergeCell ref="D9:D11"/>
    <mergeCell ref="J9:J11"/>
    <mergeCell ref="K9:K11"/>
    <mergeCell ref="A1:L1"/>
    <mergeCell ref="A3:L3"/>
    <mergeCell ref="C9:C11"/>
    <mergeCell ref="D32:K32"/>
    <mergeCell ref="E9:E11"/>
    <mergeCell ref="D30:K30"/>
    <mergeCell ref="D13:K13"/>
    <mergeCell ref="D26:K26"/>
    <mergeCell ref="F9:H9"/>
    <mergeCell ref="K27:K28"/>
    <mergeCell ref="A38:K38"/>
    <mergeCell ref="B7:K7"/>
    <mergeCell ref="D16:K16"/>
    <mergeCell ref="D20:K20"/>
    <mergeCell ref="F10:F11"/>
    <mergeCell ref="G10:G11"/>
    <mergeCell ref="A9:B10"/>
    <mergeCell ref="H10:H11"/>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2"/>
  </sheetPr>
  <dimension ref="A1:I8"/>
  <sheetViews>
    <sheetView zoomScalePageLayoutView="0" workbookViewId="0" topLeftCell="A1">
      <selection activeCell="D14" sqref="D14"/>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16" customFormat="1" ht="13.5" customHeight="1">
      <c r="A1" s="5"/>
      <c r="B1" s="5"/>
      <c r="C1" s="5"/>
      <c r="D1" s="5"/>
      <c r="E1" s="5"/>
      <c r="F1" s="5"/>
      <c r="G1" s="5"/>
      <c r="H1" s="3"/>
    </row>
    <row r="2" spans="1:9" s="16" customFormat="1" ht="13.5" customHeight="1">
      <c r="A2" s="233" t="s">
        <v>91</v>
      </c>
      <c r="B2" s="233"/>
      <c r="C2" s="233"/>
      <c r="D2" s="233"/>
      <c r="E2" s="233"/>
      <c r="F2" s="41"/>
      <c r="G2" s="41"/>
      <c r="H2" s="41"/>
      <c r="I2" s="41"/>
    </row>
    <row r="3" spans="1:9" s="16" customFormat="1" ht="13.5" customHeight="1">
      <c r="A3" s="5"/>
      <c r="B3" s="4"/>
      <c r="C3" s="4"/>
      <c r="D3" s="4"/>
      <c r="E3" s="4"/>
      <c r="F3" s="4"/>
      <c r="G3" s="4"/>
      <c r="H3" s="4"/>
      <c r="I3" s="4"/>
    </row>
    <row r="4" spans="1:5" s="40" customFormat="1" ht="32.25" customHeight="1">
      <c r="A4" s="39" t="s">
        <v>297</v>
      </c>
      <c r="B4" s="39" t="s">
        <v>92</v>
      </c>
      <c r="C4" s="39" t="s">
        <v>93</v>
      </c>
      <c r="D4" s="39" t="s">
        <v>94</v>
      </c>
      <c r="E4" s="39" t="s">
        <v>95</v>
      </c>
    </row>
    <row r="5" spans="1:5" ht="22.5">
      <c r="A5" s="37">
        <v>1</v>
      </c>
      <c r="B5" s="37" t="s">
        <v>122</v>
      </c>
      <c r="C5" s="53">
        <v>42397</v>
      </c>
      <c r="D5" s="37">
        <v>83</v>
      </c>
      <c r="E5" s="37" t="s">
        <v>171</v>
      </c>
    </row>
    <row r="6" spans="1:5" ht="15">
      <c r="A6" s="37">
        <v>2</v>
      </c>
      <c r="B6" s="37" t="s">
        <v>122</v>
      </c>
      <c r="C6" s="53">
        <v>42452</v>
      </c>
      <c r="D6" s="37">
        <v>458</v>
      </c>
      <c r="E6" s="37" t="s">
        <v>172</v>
      </c>
    </row>
    <row r="7" spans="1:5" ht="15">
      <c r="A7" s="37">
        <v>3</v>
      </c>
      <c r="B7" s="37" t="s">
        <v>122</v>
      </c>
      <c r="C7" s="127">
        <v>42734</v>
      </c>
      <c r="D7" s="19">
        <v>2962</v>
      </c>
      <c r="E7" s="37" t="s">
        <v>173</v>
      </c>
    </row>
    <row r="8" spans="1:5" ht="15">
      <c r="A8" s="37"/>
      <c r="B8" s="37"/>
      <c r="C8" s="37"/>
      <c r="D8" s="37"/>
      <c r="E8" s="37"/>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2"/>
  </sheetPr>
  <dimension ref="A1:K10"/>
  <sheetViews>
    <sheetView zoomScalePageLayoutView="0" workbookViewId="0" topLeftCell="A1">
      <selection activeCell="L11" sqref="L10:L11"/>
    </sheetView>
  </sheetViews>
  <sheetFormatPr defaultColWidth="15.57421875" defaultRowHeight="15"/>
  <cols>
    <col min="1" max="2" width="5.57421875" style="128" customWidth="1"/>
    <col min="3" max="3" width="26.7109375" style="128" customWidth="1"/>
    <col min="4" max="4" width="18.140625" style="128" customWidth="1"/>
    <col min="5" max="5" width="12.140625" style="128" customWidth="1"/>
    <col min="6" max="10" width="11.8515625" style="128" customWidth="1"/>
    <col min="11" max="16384" width="15.57421875" style="128" customWidth="1"/>
  </cols>
  <sheetData>
    <row r="1" spans="1:10" ht="15">
      <c r="A1" s="191" t="s">
        <v>219</v>
      </c>
      <c r="B1" s="191"/>
      <c r="C1" s="191"/>
      <c r="D1" s="191"/>
      <c r="E1" s="191"/>
      <c r="F1" s="191"/>
      <c r="G1" s="191"/>
      <c r="H1" s="191"/>
      <c r="I1" s="191"/>
      <c r="J1" s="191"/>
    </row>
    <row r="3" spans="1:11" s="130" customFormat="1" ht="69.75" customHeight="1">
      <c r="A3" s="213" t="s">
        <v>205</v>
      </c>
      <c r="B3" s="213"/>
      <c r="C3" s="234" t="s">
        <v>60</v>
      </c>
      <c r="D3" s="235" t="s">
        <v>220</v>
      </c>
      <c r="E3" s="236" t="s">
        <v>221</v>
      </c>
      <c r="F3" s="129" t="s">
        <v>222</v>
      </c>
      <c r="G3" s="129" t="s">
        <v>223</v>
      </c>
      <c r="H3" s="129" t="s">
        <v>224</v>
      </c>
      <c r="I3" s="129" t="s">
        <v>225</v>
      </c>
      <c r="J3" s="129" t="s">
        <v>226</v>
      </c>
      <c r="K3" s="19"/>
    </row>
    <row r="4" spans="1:11" s="130" customFormat="1" ht="19.5" customHeight="1">
      <c r="A4" s="45" t="s">
        <v>212</v>
      </c>
      <c r="B4" s="45" t="s">
        <v>206</v>
      </c>
      <c r="C4" s="234"/>
      <c r="D4" s="235"/>
      <c r="E4" s="236"/>
      <c r="F4" s="19" t="s">
        <v>227</v>
      </c>
      <c r="G4" s="19" t="s">
        <v>228</v>
      </c>
      <c r="H4" s="19" t="s">
        <v>229</v>
      </c>
      <c r="I4" s="19" t="s">
        <v>230</v>
      </c>
      <c r="J4" s="19" t="s">
        <v>231</v>
      </c>
      <c r="K4" s="19"/>
    </row>
    <row r="5" spans="1:11" ht="75" customHeight="1">
      <c r="A5" s="131" t="s">
        <v>216</v>
      </c>
      <c r="B5" s="131"/>
      <c r="C5" s="132" t="s">
        <v>59</v>
      </c>
      <c r="D5" s="133" t="s">
        <v>232</v>
      </c>
      <c r="E5" s="133" t="s">
        <v>9</v>
      </c>
      <c r="F5" s="144">
        <f aca="true" t="shared" si="0" ref="F5:F10">PRODUCT(G5,J5)</f>
        <v>0.9251209709695032</v>
      </c>
      <c r="G5" s="134">
        <f>SUM('ф 5'!L15)</f>
        <v>0.961740342737046</v>
      </c>
      <c r="H5" s="143">
        <v>0.96</v>
      </c>
      <c r="I5" s="134">
        <v>0.998</v>
      </c>
      <c r="J5" s="134">
        <f aca="true" t="shared" si="1" ref="J5:J10">H5/I5</f>
        <v>0.9619238476953907</v>
      </c>
      <c r="K5" s="159" t="s">
        <v>174</v>
      </c>
    </row>
    <row r="6" spans="1:11" ht="30">
      <c r="A6" s="131" t="s">
        <v>216</v>
      </c>
      <c r="B6" s="131" t="s">
        <v>204</v>
      </c>
      <c r="C6" s="135" t="s">
        <v>58</v>
      </c>
      <c r="D6" s="133"/>
      <c r="E6" s="133" t="s">
        <v>9</v>
      </c>
      <c r="F6" s="144">
        <f t="shared" si="0"/>
        <v>0.9827847707847708</v>
      </c>
      <c r="G6" s="134">
        <f>SUM('ф 5'!L19)</f>
        <v>0.9827847707847708</v>
      </c>
      <c r="H6" s="143">
        <v>1</v>
      </c>
      <c r="I6" s="134">
        <v>1</v>
      </c>
      <c r="J6" s="134">
        <f t="shared" si="1"/>
        <v>1</v>
      </c>
      <c r="K6" s="159" t="s">
        <v>174</v>
      </c>
    </row>
    <row r="7" spans="1:11" ht="45">
      <c r="A7" s="131" t="s">
        <v>216</v>
      </c>
      <c r="B7" s="131" t="s">
        <v>203</v>
      </c>
      <c r="C7" s="135" t="s">
        <v>50</v>
      </c>
      <c r="D7" s="133"/>
      <c r="E7" s="133" t="s">
        <v>9</v>
      </c>
      <c r="F7" s="144">
        <f t="shared" si="0"/>
        <v>0.8014653359576657</v>
      </c>
      <c r="G7" s="134">
        <f>SUM('ф 5'!L25)</f>
        <v>0.9443475859335896</v>
      </c>
      <c r="H7" s="143">
        <v>0.847</v>
      </c>
      <c r="I7" s="134">
        <v>0.998</v>
      </c>
      <c r="J7" s="134">
        <f t="shared" si="1"/>
        <v>0.8486973947895792</v>
      </c>
      <c r="K7" s="159" t="s">
        <v>175</v>
      </c>
    </row>
    <row r="8" spans="1:11" ht="45">
      <c r="A8" s="131" t="s">
        <v>216</v>
      </c>
      <c r="B8" s="131" t="s">
        <v>214</v>
      </c>
      <c r="C8" s="135" t="s">
        <v>55</v>
      </c>
      <c r="D8" s="133"/>
      <c r="E8" s="133" t="s">
        <v>9</v>
      </c>
      <c r="F8" s="144">
        <f t="shared" si="0"/>
        <v>0.9685933478988917</v>
      </c>
      <c r="G8" s="134">
        <f>SUM('ф 5'!L29)</f>
        <v>0.9685933478988917</v>
      </c>
      <c r="H8" s="143">
        <v>1</v>
      </c>
      <c r="I8" s="134">
        <v>1</v>
      </c>
      <c r="J8" s="134">
        <f t="shared" si="1"/>
        <v>1</v>
      </c>
      <c r="K8" s="159" t="s">
        <v>174</v>
      </c>
    </row>
    <row r="9" spans="1:11" ht="30">
      <c r="A9" s="131" t="s">
        <v>216</v>
      </c>
      <c r="B9" s="131" t="s">
        <v>215</v>
      </c>
      <c r="C9" s="135" t="s">
        <v>57</v>
      </c>
      <c r="D9" s="133"/>
      <c r="E9" s="133" t="s">
        <v>9</v>
      </c>
      <c r="F9" s="144">
        <f t="shared" si="0"/>
        <v>1</v>
      </c>
      <c r="G9" s="134">
        <f>SUM('ф 5'!L31)</f>
        <v>1</v>
      </c>
      <c r="H9" s="143">
        <v>1</v>
      </c>
      <c r="I9" s="134">
        <v>1</v>
      </c>
      <c r="J9" s="134">
        <f t="shared" si="1"/>
        <v>1</v>
      </c>
      <c r="K9" s="159" t="s">
        <v>174</v>
      </c>
    </row>
    <row r="10" spans="1:11" ht="60">
      <c r="A10" s="131" t="s">
        <v>216</v>
      </c>
      <c r="B10" s="131" t="s">
        <v>130</v>
      </c>
      <c r="C10" s="135" t="s">
        <v>131</v>
      </c>
      <c r="D10" s="133"/>
      <c r="E10" s="133" t="s">
        <v>9</v>
      </c>
      <c r="F10" s="144">
        <f t="shared" si="0"/>
        <v>0.9333333333333332</v>
      </c>
      <c r="G10" s="134">
        <f>SUM('ф 5'!L35)</f>
        <v>0.9333333333333332</v>
      </c>
      <c r="H10" s="143">
        <v>1</v>
      </c>
      <c r="I10" s="134">
        <v>1</v>
      </c>
      <c r="J10" s="134">
        <f t="shared" si="1"/>
        <v>1</v>
      </c>
      <c r="K10" s="159" t="s">
        <v>174</v>
      </c>
    </row>
  </sheetData>
  <sheetProtection/>
  <mergeCells count="5">
    <mergeCell ref="A1:J1"/>
    <mergeCell ref="A3:B3"/>
    <mergeCell ref="C3:C4"/>
    <mergeCell ref="D3:D4"/>
    <mergeCell ref="E3:E4"/>
  </mergeCells>
  <printOptions/>
  <pageMargins left="0.1968503937007874" right="0.1968503937007874"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2017-03-06T13:04:01Z</cp:lastPrinted>
  <dcterms:created xsi:type="dcterms:W3CDTF">2006-09-28T05:33:49Z</dcterms:created>
  <dcterms:modified xsi:type="dcterms:W3CDTF">2017-03-09T06:22:27Z</dcterms:modified>
  <cp:category/>
  <cp:version/>
  <cp:contentType/>
  <cp:contentStatus/>
</cp:coreProperties>
</file>